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2月财险县域数据" sheetId="1" r:id="rId1"/>
    <sheet name="12月县域寿险数据" sheetId="2" r:id="rId2"/>
  </sheets>
  <definedNames/>
  <calcPr fullCalcOnLoad="1"/>
</workbook>
</file>

<file path=xl/sharedStrings.xml><?xml version="1.0" encoding="utf-8"?>
<sst xmlns="http://schemas.openxmlformats.org/spreadsheetml/2006/main" count="720" uniqueCount="81">
  <si>
    <t>2017 年1-12月广元市县域财险汇总</t>
  </si>
  <si>
    <t>单位：万元</t>
  </si>
  <si>
    <t>单位</t>
  </si>
  <si>
    <t>总保费</t>
  </si>
  <si>
    <t>市场份额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</si>
  <si>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</si>
  <si>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</si>
  <si>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</si>
  <si>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</si>
  <si>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</si>
  <si>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</si>
  <si>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城乡居民大病保险</t>
  </si>
  <si>
    <t>其他险种保费收入</t>
  </si>
  <si>
    <t>赔案件数</t>
  </si>
  <si>
    <t>赔款金额</t>
  </si>
  <si>
    <t>上交税金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</si>
  <si>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</si>
  <si>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</si>
  <si>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</si>
  <si>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</si>
  <si>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</si>
  <si>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</si>
  <si>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</si>
  <si>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保费收入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</si>
  <si>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</si>
  <si>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</si>
  <si>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</si>
  <si>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</si>
  <si>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</si>
  <si>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</si>
  <si>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</si>
  <si>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</si>
  <si>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</si>
  <si>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</si>
  <si>
    <t>合计</t>
  </si>
  <si>
    <t>旺苍县</t>
  </si>
  <si>
    <t>/</t>
  </si>
  <si>
    <t>苍溪县</t>
  </si>
  <si>
    <t>剑阁县</t>
  </si>
  <si>
    <t>青川县</t>
  </si>
  <si>
    <t>昭化区</t>
  </si>
  <si>
    <t>朝天区</t>
  </si>
  <si>
    <t>宝轮镇</t>
  </si>
  <si>
    <t>利州区</t>
  </si>
  <si>
    <t>校验</t>
  </si>
  <si>
    <t>广元市县域寿险数据统计表</t>
  </si>
  <si>
    <t>(2017年1-12月)</t>
  </si>
  <si>
    <t>全市寿险业务数据汇总</t>
  </si>
  <si>
    <t>同比（%）</t>
  </si>
  <si>
    <t>个人新单期交保费</t>
  </si>
  <si>
    <t>银邮保费</t>
  </si>
  <si>
    <t>团险保费</t>
  </si>
  <si>
    <t>农村小额人身保险保费</t>
  </si>
  <si>
    <t>续收保费</t>
  </si>
  <si>
    <t>持证人力</t>
  </si>
  <si>
    <t>给付金额</t>
  </si>
  <si>
    <t>退保金</t>
  </si>
  <si>
    <t>保单贷款</t>
  </si>
  <si>
    <t>个人新单趸交保费</t>
  </si>
  <si>
    <t>其中：10年期及以上新单保费</t>
  </si>
  <si>
    <t>银邮期交保费</t>
  </si>
  <si>
    <t>银邮趸交保费</t>
  </si>
  <si>
    <t>承保人数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</si>
  <si>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</si>
  <si>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</si>
  <si>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</si>
  <si>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</si>
  <si>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</si>
  <si>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</si>
  <si>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</si>
  <si>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</si>
  <si>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</si>
  <si>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</si>
  <si>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</si>
  <si>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</si>
  <si>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</si>
  <si>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</si>
  <si>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</si>
  <si>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赔款、给付金额合计</t>
  </si>
  <si>
    <t>∕</t>
  </si>
  <si>
    <t>太平洋人寿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</si>
</sst>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_ "/>
    <numFmt numFmtId="179" formatCode="0.00_);[Red]\(0.00\)"/>
    <numFmt numFmtId="180" formatCode="0_ "/>
    <numFmt numFmtId="181" formatCode="#,##0.0_ "/>
    <numFmt numFmtId="182" formatCode="#,##0.00_ ;[Red]\-#,##0.00\ "/>
    <numFmt numFmtId="183" formatCode="0_);[Red]\(0\)"/>
    <numFmt numFmtId="184" formatCode="#,##0.00;[Red]#,##0.00"/>
    <numFmt numFmtId="185" formatCode="0.0_ "/>
    <numFmt numFmtId="186" formatCode="0;[Red]0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name val="Calibri Light"/>
      <family val="0"/>
    </font>
    <font>
      <sz val="10"/>
      <color indexed="8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20" fillId="0" borderId="0">
      <alignment/>
      <protection/>
    </xf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3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 vertical="center"/>
      <protection/>
    </xf>
  </cellStyleXfs>
  <cellXfs count="19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72" applyFont="1" applyAlignment="1">
      <alignment horizontal="center" vertical="center"/>
      <protection/>
    </xf>
    <xf numFmtId="0" fontId="3" fillId="0" borderId="0" xfId="72" applyFont="1" applyAlignment="1">
      <alignment horizontal="center" vertical="center"/>
      <protection/>
    </xf>
    <xf numFmtId="0" fontId="4" fillId="0" borderId="0" xfId="72" applyFont="1" applyAlignment="1">
      <alignment horizontal="right" vertical="center"/>
      <protection/>
    </xf>
    <xf numFmtId="0" fontId="5" fillId="0" borderId="9" xfId="72" applyFont="1" applyBorder="1" applyAlignment="1">
      <alignment horizontal="center" vertical="center"/>
      <protection/>
    </xf>
    <xf numFmtId="0" fontId="4" fillId="0" borderId="10" xfId="72" applyFont="1" applyBorder="1" applyAlignment="1">
      <alignment horizontal="center" vertical="center"/>
      <protection/>
    </xf>
    <xf numFmtId="0" fontId="4" fillId="0" borderId="10" xfId="72" applyFont="1" applyBorder="1" applyAlignment="1">
      <alignment horizontal="center" vertical="center" wrapText="1"/>
      <protection/>
    </xf>
    <xf numFmtId="0" fontId="4" fillId="0" borderId="10" xfId="72" applyFont="1" applyBorder="1" applyAlignment="1">
      <alignment horizontal="center" vertical="center" wrapText="1" shrinkToFit="1"/>
      <protection/>
    </xf>
    <xf numFmtId="0" fontId="4" fillId="0" borderId="11" xfId="72" applyFont="1" applyBorder="1" applyAlignment="1">
      <alignment horizontal="center" vertical="center" wrapText="1" shrinkToFit="1"/>
      <protection/>
    </xf>
    <xf numFmtId="0" fontId="4" fillId="0" borderId="11" xfId="72" applyFont="1" applyFill="1" applyBorder="1" applyAlignment="1">
      <alignment horizontal="center" vertical="center" wrapText="1" shrinkToFit="1"/>
      <protection/>
    </xf>
    <xf numFmtId="0" fontId="4" fillId="0" borderId="12" xfId="72" applyFont="1" applyBorder="1" applyAlignment="1">
      <alignment horizontal="center" vertical="center"/>
      <protection/>
    </xf>
    <xf numFmtId="0" fontId="4" fillId="0" borderId="13" xfId="72" applyFont="1" applyBorder="1" applyAlignment="1">
      <alignment horizontal="center" vertical="center"/>
      <protection/>
    </xf>
    <xf numFmtId="0" fontId="4" fillId="0" borderId="13" xfId="72" applyFont="1" applyBorder="1" applyAlignment="1">
      <alignment horizontal="center" vertical="center" wrapText="1"/>
      <protection/>
    </xf>
    <xf numFmtId="0" fontId="4" fillId="0" borderId="13" xfId="72" applyFont="1" applyBorder="1" applyAlignment="1">
      <alignment horizontal="center" vertical="center" wrapText="1" shrinkToFit="1"/>
      <protection/>
    </xf>
    <xf numFmtId="0" fontId="4" fillId="0" borderId="11" xfId="72" applyFont="1" applyBorder="1" applyAlignment="1">
      <alignment vertical="center" wrapText="1" shrinkToFit="1"/>
      <protection/>
    </xf>
    <xf numFmtId="0" fontId="6" fillId="0" borderId="11" xfId="72" applyFont="1" applyBorder="1" applyAlignment="1">
      <alignment vertical="center" wrapText="1" shrinkToFit="1"/>
      <protection/>
    </xf>
    <xf numFmtId="0" fontId="4" fillId="0" borderId="11" xfId="72" applyFont="1" applyBorder="1" applyAlignment="1">
      <alignment horizontal="center" vertical="center" wrapText="1"/>
      <protection/>
    </xf>
    <xf numFmtId="176" fontId="4" fillId="0" borderId="11" xfId="72" applyNumberFormat="1" applyFont="1" applyBorder="1" applyAlignment="1">
      <alignment horizontal="center" vertical="center"/>
      <protection/>
    </xf>
    <xf numFmtId="177" fontId="4" fillId="0" borderId="13" xfId="72" applyNumberFormat="1" applyFont="1" applyBorder="1" applyAlignment="1">
      <alignment horizontal="center" vertical="center"/>
      <protection/>
    </xf>
    <xf numFmtId="177" fontId="4" fillId="0" borderId="11" xfId="72" applyNumberFormat="1" applyFont="1" applyBorder="1" applyAlignment="1">
      <alignment horizontal="center" vertical="center"/>
      <protection/>
    </xf>
    <xf numFmtId="177" fontId="7" fillId="0" borderId="11" xfId="63" applyNumberFormat="1" applyFont="1" applyBorder="1" applyAlignment="1">
      <alignment horizontal="center" vertical="center"/>
      <protection/>
    </xf>
    <xf numFmtId="177" fontId="49" fillId="33" borderId="11" xfId="72" applyNumberFormat="1" applyFont="1" applyFill="1" applyBorder="1" applyAlignment="1">
      <alignment horizontal="center" vertical="center"/>
      <protection/>
    </xf>
    <xf numFmtId="176" fontId="49" fillId="33" borderId="11" xfId="0" applyNumberFormat="1" applyFont="1" applyFill="1" applyBorder="1" applyAlignment="1">
      <alignment horizontal="center" vertical="center"/>
    </xf>
    <xf numFmtId="176" fontId="49" fillId="33" borderId="11" xfId="72" applyNumberFormat="1" applyFont="1" applyFill="1" applyBorder="1" applyAlignment="1">
      <alignment horizontal="center" vertical="center"/>
      <protection/>
    </xf>
    <xf numFmtId="0" fontId="4" fillId="0" borderId="11" xfId="72" applyFont="1" applyBorder="1" applyAlignment="1">
      <alignment horizontal="center" vertical="center"/>
      <protection/>
    </xf>
    <xf numFmtId="177" fontId="4" fillId="0" borderId="11" xfId="72" applyNumberFormat="1" applyFont="1" applyBorder="1" applyAlignment="1">
      <alignment horizontal="center" vertical="center" wrapText="1"/>
      <protection/>
    </xf>
    <xf numFmtId="176" fontId="4" fillId="0" borderId="11" xfId="72" applyNumberFormat="1" applyFont="1" applyBorder="1" applyAlignment="1">
      <alignment horizontal="center" vertical="center" wrapText="1"/>
      <protection/>
    </xf>
    <xf numFmtId="178" fontId="4" fillId="0" borderId="11" xfId="72" applyNumberFormat="1" applyFont="1" applyBorder="1" applyAlignment="1">
      <alignment horizontal="center" vertical="center"/>
      <protection/>
    </xf>
    <xf numFmtId="0" fontId="50" fillId="0" borderId="11" xfId="72" applyFont="1" applyBorder="1" applyAlignment="1">
      <alignment horizontal="center" vertical="center"/>
      <protection/>
    </xf>
    <xf numFmtId="177" fontId="4" fillId="0" borderId="11" xfId="69" applyNumberFormat="1" applyFont="1" applyFill="1" applyBorder="1" applyAlignment="1">
      <alignment horizontal="center" vertical="center"/>
      <protection/>
    </xf>
    <xf numFmtId="176" fontId="4" fillId="0" borderId="11" xfId="69" applyNumberFormat="1" applyFont="1" applyFill="1" applyBorder="1" applyAlignment="1">
      <alignment horizontal="center" vertical="center"/>
      <protection/>
    </xf>
    <xf numFmtId="177" fontId="4" fillId="0" borderId="11" xfId="72" applyNumberFormat="1" applyFont="1" applyFill="1" applyBorder="1" applyAlignment="1">
      <alignment horizontal="center" vertical="center"/>
      <protection/>
    </xf>
    <xf numFmtId="177" fontId="4" fillId="0" borderId="11" xfId="72" applyNumberFormat="1" applyFont="1" applyFill="1" applyBorder="1" applyAlignment="1">
      <alignment horizontal="center" vertical="center" wrapText="1" shrinkToFit="1"/>
      <protection/>
    </xf>
    <xf numFmtId="0" fontId="4" fillId="0" borderId="11" xfId="72" applyNumberFormat="1" applyFont="1" applyFill="1" applyBorder="1" applyAlignment="1">
      <alignment horizontal="center" vertical="center" wrapText="1"/>
      <protection/>
    </xf>
    <xf numFmtId="179" fontId="4" fillId="0" borderId="11" xfId="72" applyNumberFormat="1" applyFont="1" applyFill="1" applyBorder="1" applyAlignment="1">
      <alignment horizontal="center" vertical="center"/>
      <protection/>
    </xf>
    <xf numFmtId="177" fontId="4" fillId="0" borderId="11" xfId="72" applyNumberFormat="1" applyFont="1" applyFill="1" applyBorder="1" applyAlignment="1">
      <alignment horizontal="center" vertical="center" wrapText="1"/>
      <protection/>
    </xf>
    <xf numFmtId="176" fontId="4" fillId="0" borderId="11" xfId="72" applyNumberFormat="1" applyFont="1" applyBorder="1" applyAlignment="1">
      <alignment horizontal="center" vertical="center" wrapText="1" shrinkToFit="1"/>
      <protection/>
    </xf>
    <xf numFmtId="0" fontId="5" fillId="0" borderId="14" xfId="72" applyFont="1" applyBorder="1" applyAlignment="1">
      <alignment horizontal="center" vertical="center"/>
      <protection/>
    </xf>
    <xf numFmtId="176" fontId="50" fillId="0" borderId="11" xfId="72" applyNumberFormat="1" applyFont="1" applyFill="1" applyBorder="1" applyAlignment="1">
      <alignment horizontal="center" vertical="center"/>
      <protection/>
    </xf>
    <xf numFmtId="177" fontId="4" fillId="0" borderId="11" xfId="43" applyNumberFormat="1" applyFont="1" applyBorder="1" applyAlignment="1">
      <alignment horizontal="center" vertical="center"/>
      <protection/>
    </xf>
    <xf numFmtId="180" fontId="4" fillId="0" borderId="11" xfId="72" applyNumberFormat="1" applyFont="1" applyFill="1" applyBorder="1" applyAlignment="1" applyProtection="1">
      <alignment horizontal="center" vertical="center"/>
      <protection/>
    </xf>
    <xf numFmtId="176" fontId="50" fillId="33" borderId="11" xfId="72" applyNumberFormat="1" applyFont="1" applyFill="1" applyBorder="1" applyAlignment="1">
      <alignment horizontal="center" vertical="center"/>
      <protection/>
    </xf>
    <xf numFmtId="176" fontId="51" fillId="0" borderId="11" xfId="72" applyNumberFormat="1" applyFont="1" applyBorder="1" applyAlignment="1">
      <alignment horizontal="center" vertical="center" wrapText="1"/>
      <protection/>
    </xf>
    <xf numFmtId="177" fontId="4" fillId="0" borderId="11" xfId="71" applyNumberFormat="1" applyFont="1" applyBorder="1" applyAlignment="1">
      <alignment horizontal="center" vertical="center"/>
      <protection/>
    </xf>
    <xf numFmtId="176" fontId="4" fillId="0" borderId="11" xfId="72" applyNumberFormat="1" applyFont="1" applyFill="1" applyBorder="1" applyAlignment="1">
      <alignment horizontal="center" vertical="center"/>
      <protection/>
    </xf>
    <xf numFmtId="178" fontId="4" fillId="0" borderId="11" xfId="72" applyNumberFormat="1" applyFont="1" applyFill="1" applyBorder="1" applyAlignment="1">
      <alignment horizontal="center" vertical="center"/>
      <protection/>
    </xf>
    <xf numFmtId="4" fontId="52" fillId="0" borderId="11" xfId="0" applyNumberFormat="1" applyFont="1" applyFill="1" applyBorder="1" applyAlignment="1">
      <alignment horizontal="center" vertical="center"/>
    </xf>
    <xf numFmtId="178" fontId="50" fillId="0" borderId="11" xfId="72" applyNumberFormat="1" applyFont="1" applyFill="1" applyBorder="1" applyAlignment="1">
      <alignment horizontal="center" vertical="center"/>
      <protection/>
    </xf>
    <xf numFmtId="4" fontId="52" fillId="0" borderId="11" xfId="0" applyNumberFormat="1" applyFont="1" applyFill="1" applyBorder="1" applyAlignment="1">
      <alignment horizontal="right" vertical="center"/>
    </xf>
    <xf numFmtId="181" fontId="4" fillId="0" borderId="11" xfId="72" applyNumberFormat="1" applyFont="1" applyBorder="1" applyAlignment="1">
      <alignment horizontal="center" vertical="center"/>
      <protection/>
    </xf>
    <xf numFmtId="182" fontId="7" fillId="0" borderId="11" xfId="72" applyNumberFormat="1" applyFont="1" applyBorder="1" applyAlignment="1">
      <alignment horizontal="center" vertical="center"/>
      <protection/>
    </xf>
    <xf numFmtId="176" fontId="53" fillId="0" borderId="13" xfId="72" applyNumberFormat="1" applyFont="1" applyBorder="1" applyAlignment="1">
      <alignment horizontal="center" vertical="center" wrapText="1"/>
      <protection/>
    </xf>
    <xf numFmtId="178" fontId="4" fillId="0" borderId="11" xfId="72" applyNumberFormat="1" applyFont="1" applyFill="1" applyBorder="1" applyAlignment="1">
      <alignment horizontal="center" vertical="center" wrapText="1"/>
      <protection/>
    </xf>
    <xf numFmtId="0" fontId="4" fillId="0" borderId="15" xfId="72" applyFont="1" applyBorder="1" applyAlignment="1">
      <alignment horizontal="center" vertical="center"/>
      <protection/>
    </xf>
    <xf numFmtId="0" fontId="4" fillId="0" borderId="12" xfId="72" applyFont="1" applyBorder="1" applyAlignment="1">
      <alignment horizontal="center" vertical="center" wrapText="1"/>
      <protection/>
    </xf>
    <xf numFmtId="0" fontId="4" fillId="0" borderId="15" xfId="72" applyFont="1" applyBorder="1" applyAlignment="1">
      <alignment horizontal="center" vertical="center" wrapText="1"/>
      <protection/>
    </xf>
    <xf numFmtId="3" fontId="7" fillId="0" borderId="11" xfId="72" applyNumberFormat="1" applyFont="1" applyBorder="1" applyAlignment="1">
      <alignment horizontal="center" vertical="center"/>
      <protection/>
    </xf>
    <xf numFmtId="177" fontId="7" fillId="0" borderId="11" xfId="72" applyNumberFormat="1" applyFont="1" applyBorder="1" applyAlignment="1">
      <alignment horizontal="center" vertical="center"/>
      <protection/>
    </xf>
    <xf numFmtId="177" fontId="4" fillId="0" borderId="11" xfId="63" applyNumberFormat="1" applyFont="1" applyBorder="1" applyAlignment="1">
      <alignment horizontal="center" vertical="center"/>
      <protection/>
    </xf>
    <xf numFmtId="0" fontId="4" fillId="0" borderId="11" xfId="72" applyNumberFormat="1" applyFont="1" applyFill="1" applyBorder="1" applyAlignment="1">
      <alignment horizontal="center" vertical="center"/>
      <protection/>
    </xf>
    <xf numFmtId="0" fontId="7" fillId="0" borderId="11" xfId="72" applyNumberFormat="1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/>
      <protection/>
    </xf>
    <xf numFmtId="177" fontId="49" fillId="33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33" borderId="11" xfId="72" applyNumberFormat="1" applyFont="1" applyFill="1" applyBorder="1" applyAlignment="1">
      <alignment horizontal="center" vertical="center"/>
      <protection/>
    </xf>
    <xf numFmtId="179" fontId="4" fillId="0" borderId="11" xfId="72" applyNumberFormat="1" applyFont="1" applyBorder="1" applyAlignment="1">
      <alignment horizontal="center" vertical="center"/>
      <protection/>
    </xf>
    <xf numFmtId="178" fontId="4" fillId="0" borderId="11" xfId="72" applyNumberFormat="1" applyFont="1" applyBorder="1" applyAlignment="1">
      <alignment horizontal="center" vertical="center" wrapText="1"/>
      <protection/>
    </xf>
    <xf numFmtId="178" fontId="7" fillId="0" borderId="11" xfId="72" applyNumberFormat="1" applyFont="1" applyBorder="1" applyAlignment="1">
      <alignment horizontal="center" vertical="center"/>
      <protection/>
    </xf>
    <xf numFmtId="49" fontId="4" fillId="0" borderId="11" xfId="69" applyNumberFormat="1" applyFont="1" applyFill="1" applyBorder="1" applyAlignment="1">
      <alignment horizontal="center" vertical="center"/>
      <protection/>
    </xf>
    <xf numFmtId="178" fontId="4" fillId="0" borderId="11" xfId="69" applyNumberFormat="1" applyFont="1" applyFill="1" applyBorder="1" applyAlignment="1">
      <alignment horizontal="center" vertical="center"/>
      <protection/>
    </xf>
    <xf numFmtId="178" fontId="4" fillId="0" borderId="11" xfId="72" applyNumberFormat="1" applyFont="1" applyBorder="1" applyAlignment="1">
      <alignment horizontal="center" vertical="center" wrapText="1" shrinkToFit="1"/>
      <protection/>
    </xf>
    <xf numFmtId="179" fontId="50" fillId="0" borderId="11" xfId="72" applyNumberFormat="1" applyFont="1" applyFill="1" applyBorder="1" applyAlignment="1">
      <alignment horizontal="center" vertical="center"/>
      <protection/>
    </xf>
    <xf numFmtId="183" fontId="50" fillId="0" borderId="11" xfId="72" applyNumberFormat="1" applyFont="1" applyFill="1" applyBorder="1" applyAlignment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1" xfId="72" applyNumberFormat="1" applyFont="1" applyFill="1" applyBorder="1" applyAlignment="1" applyProtection="1">
      <alignment horizontal="center" vertical="center"/>
      <protection/>
    </xf>
    <xf numFmtId="180" fontId="51" fillId="0" borderId="11" xfId="72" applyNumberFormat="1" applyFont="1" applyFill="1" applyBorder="1" applyAlignment="1" applyProtection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78" fontId="4" fillId="0" borderId="11" xfId="72" applyNumberFormat="1" applyFont="1" applyFill="1" applyBorder="1" applyAlignment="1" applyProtection="1">
      <alignment horizontal="center" vertical="center"/>
      <protection/>
    </xf>
    <xf numFmtId="177" fontId="50" fillId="33" borderId="11" xfId="72" applyNumberFormat="1" applyFont="1" applyFill="1" applyBorder="1" applyAlignment="1">
      <alignment horizontal="center" vertical="center"/>
      <protection/>
    </xf>
    <xf numFmtId="180" fontId="4" fillId="0" borderId="11" xfId="72" applyNumberFormat="1" applyFont="1" applyFill="1" applyBorder="1" applyAlignment="1">
      <alignment horizontal="center" vertical="center"/>
      <protection/>
    </xf>
    <xf numFmtId="178" fontId="4" fillId="33" borderId="11" xfId="72" applyNumberFormat="1" applyFont="1" applyFill="1" applyBorder="1" applyAlignment="1">
      <alignment horizontal="center" vertical="center"/>
      <protection/>
    </xf>
    <xf numFmtId="183" fontId="50" fillId="33" borderId="11" xfId="72" applyNumberFormat="1" applyFont="1" applyFill="1" applyBorder="1" applyAlignment="1">
      <alignment horizontal="center" vertical="center"/>
      <protection/>
    </xf>
    <xf numFmtId="0" fontId="50" fillId="33" borderId="11" xfId="72" applyNumberFormat="1" applyFont="1" applyFill="1" applyBorder="1" applyAlignment="1">
      <alignment horizontal="center" vertical="center"/>
      <protection/>
    </xf>
    <xf numFmtId="178" fontId="51" fillId="0" borderId="11" xfId="72" applyNumberFormat="1" applyFont="1" applyBorder="1" applyAlignment="1">
      <alignment horizontal="center" vertical="center" wrapText="1"/>
      <protection/>
    </xf>
    <xf numFmtId="0" fontId="4" fillId="0" borderId="11" xfId="72" applyFont="1" applyFill="1" applyBorder="1" applyAlignment="1">
      <alignment horizontal="center" vertical="center"/>
      <protection/>
    </xf>
    <xf numFmtId="180" fontId="51" fillId="0" borderId="12" xfId="72" applyNumberFormat="1" applyFont="1" applyFill="1" applyBorder="1" applyAlignment="1" applyProtection="1">
      <alignment horizontal="center" vertical="center"/>
      <protection/>
    </xf>
    <xf numFmtId="177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1" xfId="70" applyFont="1" applyFill="1" applyBorder="1" applyAlignment="1">
      <alignment horizontal="center" vertical="center"/>
      <protection/>
    </xf>
    <xf numFmtId="179" fontId="4" fillId="0" borderId="11" xfId="72" applyNumberFormat="1" applyFont="1" applyFill="1" applyBorder="1" applyAlignment="1" applyProtection="1">
      <alignment horizontal="center" vertical="center"/>
      <protection/>
    </xf>
    <xf numFmtId="4" fontId="54" fillId="0" borderId="11" xfId="0" applyNumberFormat="1" applyFont="1" applyFill="1" applyBorder="1" applyAlignment="1">
      <alignment horizontal="center" vertical="center" wrapText="1"/>
    </xf>
    <xf numFmtId="177" fontId="4" fillId="0" borderId="11" xfId="34" applyNumberFormat="1" applyFont="1" applyBorder="1" applyAlignment="1">
      <alignment horizontal="center" vertical="center"/>
      <protection/>
    </xf>
    <xf numFmtId="177" fontId="4" fillId="0" borderId="11" xfId="34" applyNumberFormat="1" applyFont="1" applyFill="1" applyBorder="1" applyAlignment="1">
      <alignment horizontal="center" vertical="center"/>
      <protection/>
    </xf>
    <xf numFmtId="183" fontId="4" fillId="0" borderId="11" xfId="72" applyNumberFormat="1" applyFont="1" applyFill="1" applyBorder="1" applyAlignment="1">
      <alignment horizontal="center" vertical="center"/>
      <protection/>
    </xf>
    <xf numFmtId="176" fontId="4" fillId="0" borderId="11" xfId="72" applyNumberFormat="1" applyFont="1" applyFill="1" applyBorder="1" applyAlignment="1" applyProtection="1">
      <alignment horizontal="center" vertical="center"/>
      <protection/>
    </xf>
    <xf numFmtId="0" fontId="5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53" fillId="0" borderId="11" xfId="72" applyNumberFormat="1" applyFont="1" applyBorder="1" applyAlignment="1">
      <alignment horizontal="center" vertical="center" wrapText="1"/>
      <protection/>
    </xf>
    <xf numFmtId="0" fontId="3" fillId="0" borderId="0" xfId="63">
      <alignment vertical="center"/>
      <protection/>
    </xf>
    <xf numFmtId="0" fontId="4" fillId="0" borderId="11" xfId="72" applyFont="1" applyBorder="1" applyAlignment="1">
      <alignment vertical="center"/>
      <protection/>
    </xf>
    <xf numFmtId="0" fontId="3" fillId="0" borderId="0" xfId="63" applyFont="1">
      <alignment vertical="center"/>
      <protection/>
    </xf>
    <xf numFmtId="177" fontId="3" fillId="0" borderId="0" xfId="63" applyNumberFormat="1">
      <alignment vertical="center"/>
      <protection/>
    </xf>
    <xf numFmtId="180" fontId="7" fillId="0" borderId="11" xfId="63" applyNumberFormat="1" applyFont="1" applyBorder="1" applyAlignment="1">
      <alignment horizontal="center" vertical="center"/>
      <protection/>
    </xf>
    <xf numFmtId="4" fontId="4" fillId="0" borderId="11" xfId="63" applyNumberFormat="1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9" fontId="49" fillId="33" borderId="11" xfId="72" applyNumberFormat="1" applyFont="1" applyFill="1" applyBorder="1" applyAlignment="1">
      <alignment horizontal="center" vertical="center"/>
      <protection/>
    </xf>
    <xf numFmtId="183" fontId="49" fillId="33" borderId="11" xfId="72" applyNumberFormat="1" applyFont="1" applyFill="1" applyBorder="1" applyAlignment="1">
      <alignment horizontal="center" vertical="center"/>
      <protection/>
    </xf>
    <xf numFmtId="184" fontId="49" fillId="33" borderId="11" xfId="72" applyNumberFormat="1" applyFont="1" applyFill="1" applyBorder="1" applyAlignment="1">
      <alignment horizontal="center" vertical="center"/>
      <protection/>
    </xf>
    <xf numFmtId="176" fontId="4" fillId="0" borderId="11" xfId="72" applyNumberFormat="1" applyFont="1" applyFill="1" applyBorder="1" applyAlignment="1">
      <alignment horizontal="center" vertical="center" wrapText="1"/>
      <protection/>
    </xf>
    <xf numFmtId="176" fontId="7" fillId="0" borderId="11" xfId="72" applyNumberFormat="1" applyFont="1" applyBorder="1" applyAlignment="1">
      <alignment horizontal="center" vertical="center"/>
      <protection/>
    </xf>
    <xf numFmtId="0" fontId="55" fillId="0" borderId="0" xfId="63" applyFont="1">
      <alignment vertical="center"/>
      <protection/>
    </xf>
    <xf numFmtId="0" fontId="0" fillId="0" borderId="0" xfId="69" applyFont="1" applyFill="1" applyAlignment="1">
      <alignment vertical="center"/>
      <protection/>
    </xf>
    <xf numFmtId="0" fontId="4" fillId="0" borderId="11" xfId="34" applyFont="1" applyBorder="1" applyAlignment="1">
      <alignment horizontal="center" vertical="center"/>
      <protection/>
    </xf>
    <xf numFmtId="179" fontId="50" fillId="33" borderId="11" xfId="72" applyNumberFormat="1" applyFont="1" applyFill="1" applyBorder="1" applyAlignment="1">
      <alignment horizontal="center" vertical="center"/>
      <protection/>
    </xf>
    <xf numFmtId="183" fontId="4" fillId="0" borderId="11" xfId="34" applyNumberFormat="1" applyFont="1" applyFill="1" applyBorder="1" applyAlignment="1">
      <alignment horizontal="center" vertical="center"/>
      <protection/>
    </xf>
    <xf numFmtId="179" fontId="4" fillId="0" borderId="11" xfId="34" applyNumberFormat="1" applyFont="1" applyFill="1" applyBorder="1" applyAlignment="1">
      <alignment horizontal="center" vertical="center"/>
      <protection/>
    </xf>
    <xf numFmtId="176" fontId="4" fillId="0" borderId="11" xfId="34" applyNumberFormat="1" applyFont="1" applyFill="1" applyBorder="1" applyAlignment="1">
      <alignment horizontal="center" vertical="center"/>
      <protection/>
    </xf>
    <xf numFmtId="178" fontId="50" fillId="0" borderId="11" xfId="72" applyNumberFormat="1" applyFont="1" applyBorder="1" applyAlignment="1">
      <alignment horizontal="center" vertical="center"/>
      <protection/>
    </xf>
    <xf numFmtId="182" fontId="4" fillId="0" borderId="11" xfId="72" applyNumberFormat="1" applyFont="1" applyBorder="1" applyAlignment="1">
      <alignment horizontal="center" vertical="center"/>
      <protection/>
    </xf>
    <xf numFmtId="177" fontId="4" fillId="0" borderId="11" xfId="27" applyNumberFormat="1" applyFont="1" applyBorder="1" applyAlignment="1">
      <alignment horizontal="center" vertical="center"/>
      <protection/>
    </xf>
    <xf numFmtId="177" fontId="53" fillId="0" borderId="11" xfId="72" applyNumberFormat="1" applyFont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>
      <alignment horizontal="center" vertical="center" wrapText="1" shrinkToFit="1"/>
      <protection/>
    </xf>
    <xf numFmtId="0" fontId="4" fillId="0" borderId="0" xfId="72" applyFont="1" applyBorder="1" applyAlignment="1">
      <alignment horizontal="center" vertical="center"/>
      <protection/>
    </xf>
    <xf numFmtId="176" fontId="4" fillId="0" borderId="0" xfId="72" applyNumberFormat="1" applyFont="1" applyBorder="1" applyAlignment="1">
      <alignment horizontal="center" vertical="center"/>
      <protection/>
    </xf>
    <xf numFmtId="176" fontId="9" fillId="0" borderId="0" xfId="63" applyNumberFormat="1" applyFont="1" applyAlignment="1">
      <alignment horizontal="center" vertical="center"/>
      <protection/>
    </xf>
    <xf numFmtId="0" fontId="4" fillId="0" borderId="0" xfId="63" applyFont="1">
      <alignment vertical="center"/>
      <protection/>
    </xf>
    <xf numFmtId="176" fontId="3" fillId="0" borderId="0" xfId="63" applyNumberFormat="1">
      <alignment vertical="center"/>
      <protection/>
    </xf>
    <xf numFmtId="176" fontId="4" fillId="0" borderId="0" xfId="63" applyNumberFormat="1" applyFont="1">
      <alignment vertical="center"/>
      <protection/>
    </xf>
    <xf numFmtId="177" fontId="4" fillId="0" borderId="0" xfId="63" applyNumberFormat="1" applyFont="1">
      <alignment vertical="center"/>
      <protection/>
    </xf>
    <xf numFmtId="177" fontId="0" fillId="0" borderId="0" xfId="0" applyNumberFormat="1" applyFill="1" applyAlignment="1">
      <alignment vertical="center"/>
    </xf>
    <xf numFmtId="176" fontId="10" fillId="0" borderId="0" xfId="63" applyNumberFormat="1" applyFont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176" fontId="4" fillId="0" borderId="16" xfId="72" applyNumberFormat="1" applyFont="1" applyFill="1" applyBorder="1" applyAlignment="1">
      <alignment horizontal="center" vertical="center"/>
      <protection/>
    </xf>
    <xf numFmtId="0" fontId="4" fillId="0" borderId="11" xfId="48" applyFont="1" applyFill="1" applyBorder="1" applyAlignment="1">
      <alignment horizontal="center" vertical="center"/>
      <protection/>
    </xf>
    <xf numFmtId="176" fontId="4" fillId="0" borderId="10" xfId="72" applyNumberFormat="1" applyFont="1" applyFill="1" applyBorder="1" applyAlignment="1" applyProtection="1">
      <alignment horizontal="center" vertical="center"/>
      <protection/>
    </xf>
    <xf numFmtId="176" fontId="53" fillId="0" borderId="15" xfId="72" applyNumberFormat="1" applyFont="1" applyBorder="1" applyAlignment="1">
      <alignment horizontal="center" vertical="center" wrapText="1"/>
      <protection/>
    </xf>
    <xf numFmtId="178" fontId="53" fillId="0" borderId="11" xfId="72" applyNumberFormat="1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180" fontId="4" fillId="0" borderId="11" xfId="73" applyNumberFormat="1" applyFont="1" applyFill="1" applyBorder="1" applyAlignment="1" applyProtection="1">
      <alignment horizontal="center" vertical="center"/>
      <protection/>
    </xf>
    <xf numFmtId="178" fontId="4" fillId="0" borderId="0" xfId="72" applyNumberFormat="1" applyFont="1" applyBorder="1" applyAlignment="1">
      <alignment horizontal="center" vertical="center"/>
      <protection/>
    </xf>
    <xf numFmtId="177" fontId="4" fillId="0" borderId="15" xfId="72" applyNumberFormat="1" applyFont="1" applyFill="1" applyBorder="1" applyAlignment="1" applyProtection="1">
      <alignment horizontal="center" vertical="center"/>
      <protection/>
    </xf>
    <xf numFmtId="178" fontId="53" fillId="0" borderId="11" xfId="7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2" fillId="0" borderId="0" xfId="69" applyFont="1" applyFill="1" applyBorder="1" applyAlignment="1">
      <alignment horizontal="center" vertical="center"/>
      <protection/>
    </xf>
    <xf numFmtId="0" fontId="4" fillId="0" borderId="9" xfId="69" applyFont="1" applyFill="1" applyBorder="1" applyAlignment="1">
      <alignment horizontal="right" vertical="center"/>
      <protection/>
    </xf>
    <xf numFmtId="0" fontId="3" fillId="0" borderId="11" xfId="69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6" xfId="69" applyFont="1" applyFill="1" applyBorder="1" applyAlignment="1">
      <alignment horizontal="center" vertical="center"/>
      <protection/>
    </xf>
    <xf numFmtId="0" fontId="4" fillId="0" borderId="16" xfId="69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15" xfId="69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177" fontId="4" fillId="0" borderId="11" xfId="69" applyNumberFormat="1" applyFont="1" applyFill="1" applyBorder="1" applyAlignment="1">
      <alignment vertical="center"/>
      <protection/>
    </xf>
    <xf numFmtId="177" fontId="4" fillId="0" borderId="11" xfId="69" applyNumberFormat="1" applyFont="1" applyFill="1" applyBorder="1" applyAlignment="1">
      <alignment horizontal="center" vertical="center"/>
      <protection/>
    </xf>
    <xf numFmtId="180" fontId="4" fillId="0" borderId="11" xfId="69" applyNumberFormat="1" applyFont="1" applyFill="1" applyBorder="1" applyAlignment="1">
      <alignment horizontal="center" vertical="center"/>
      <protection/>
    </xf>
    <xf numFmtId="177" fontId="4" fillId="0" borderId="11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/>
      <protection/>
    </xf>
    <xf numFmtId="177" fontId="4" fillId="34" borderId="11" xfId="69" applyNumberFormat="1" applyFont="1" applyFill="1" applyBorder="1" applyAlignment="1">
      <alignment horizontal="center" vertical="center"/>
      <protection/>
    </xf>
    <xf numFmtId="0" fontId="4" fillId="34" borderId="11" xfId="69" applyFont="1" applyFill="1" applyBorder="1" applyAlignment="1">
      <alignment horizontal="center" vertical="center"/>
      <protection/>
    </xf>
    <xf numFmtId="177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9" applyFont="1" applyFill="1" applyBorder="1" applyAlignment="1">
      <alignment vertical="center"/>
      <protection/>
    </xf>
    <xf numFmtId="183" fontId="4" fillId="0" borderId="11" xfId="69" applyNumberFormat="1" applyFont="1" applyFill="1" applyBorder="1" applyAlignment="1">
      <alignment horizontal="center" vertical="center"/>
      <protection/>
    </xf>
    <xf numFmtId="177" fontId="2" fillId="0" borderId="0" xfId="69" applyNumberFormat="1" applyFont="1" applyFill="1" applyBorder="1" applyAlignment="1">
      <alignment horizontal="center" vertical="center"/>
      <protection/>
    </xf>
    <xf numFmtId="177" fontId="4" fillId="0" borderId="9" xfId="69" applyNumberFormat="1" applyFont="1" applyFill="1" applyBorder="1" applyAlignment="1">
      <alignment horizontal="right" vertical="center"/>
      <protection/>
    </xf>
    <xf numFmtId="177" fontId="4" fillId="0" borderId="10" xfId="69" applyNumberFormat="1" applyFont="1" applyFill="1" applyBorder="1" applyAlignment="1">
      <alignment horizontal="center" vertical="center" wrapText="1"/>
      <protection/>
    </xf>
    <xf numFmtId="0" fontId="4" fillId="0" borderId="17" xfId="69" applyFont="1" applyFill="1" applyBorder="1" applyAlignment="1">
      <alignment horizontal="center" vertical="center" wrapText="1"/>
      <protection/>
    </xf>
    <xf numFmtId="0" fontId="4" fillId="0" borderId="18" xfId="69" applyFont="1" applyFill="1" applyBorder="1" applyAlignment="1">
      <alignment horizontal="center" vertical="center" wrapText="1"/>
      <protection/>
    </xf>
    <xf numFmtId="177" fontId="4" fillId="0" borderId="16" xfId="69" applyNumberFormat="1" applyFont="1" applyFill="1" applyBorder="1" applyAlignment="1">
      <alignment horizontal="center" vertical="center" wrapText="1"/>
      <protection/>
    </xf>
    <xf numFmtId="0" fontId="4" fillId="0" borderId="19" xfId="69" applyFont="1" applyFill="1" applyBorder="1" applyAlignment="1">
      <alignment horizontal="center" vertical="center" wrapText="1"/>
      <protection/>
    </xf>
    <xf numFmtId="0" fontId="4" fillId="0" borderId="20" xfId="69" applyFont="1" applyFill="1" applyBorder="1" applyAlignment="1">
      <alignment horizontal="center" vertical="center" wrapText="1"/>
      <protection/>
    </xf>
    <xf numFmtId="177" fontId="4" fillId="0" borderId="13" xfId="69" applyNumberFormat="1" applyFont="1" applyFill="1" applyBorder="1" applyAlignment="1">
      <alignment horizontal="center" vertical="center" wrapText="1"/>
      <protection/>
    </xf>
    <xf numFmtId="177" fontId="2" fillId="0" borderId="9" xfId="69" applyNumberFormat="1" applyFont="1" applyFill="1" applyBorder="1" applyAlignment="1">
      <alignment horizontal="center" vertical="center"/>
      <protection/>
    </xf>
    <xf numFmtId="2" fontId="50" fillId="0" borderId="11" xfId="0" applyNumberFormat="1" applyFont="1" applyFill="1" applyBorder="1" applyAlignment="1">
      <alignment horizontal="center" vertical="center"/>
    </xf>
    <xf numFmtId="185" fontId="4" fillId="0" borderId="11" xfId="69" applyNumberFormat="1" applyFont="1" applyFill="1" applyBorder="1" applyAlignment="1">
      <alignment horizontal="center" vertical="center"/>
      <protection/>
    </xf>
    <xf numFmtId="0" fontId="3" fillId="0" borderId="0" xfId="69" applyFill="1" applyBorder="1" applyAlignment="1">
      <alignment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180" fontId="4" fillId="0" borderId="11" xfId="63" applyNumberFormat="1" applyFont="1" applyFill="1" applyBorder="1" applyAlignment="1">
      <alignment horizontal="center" vertical="center"/>
      <protection/>
    </xf>
    <xf numFmtId="177" fontId="4" fillId="0" borderId="11" xfId="63" applyNumberFormat="1" applyFont="1" applyFill="1" applyBorder="1" applyAlignment="1">
      <alignment horizontal="center" vertical="center"/>
      <protection/>
    </xf>
    <xf numFmtId="186" fontId="4" fillId="0" borderId="11" xfId="69" applyNumberFormat="1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43" fontId="1" fillId="0" borderId="0" xfId="69" applyNumberFormat="1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vertical="center"/>
      <protection/>
    </xf>
    <xf numFmtId="177" fontId="4" fillId="0" borderId="0" xfId="69" applyNumberFormat="1" applyFont="1" applyFill="1" applyBorder="1" applyAlignment="1">
      <alignment vertical="center"/>
      <protection/>
    </xf>
    <xf numFmtId="43" fontId="0" fillId="0" borderId="0" xfId="0" applyNumberFormat="1" applyFill="1" applyBorder="1" applyAlignment="1">
      <alignment horizontal="center" vertical="center"/>
    </xf>
    <xf numFmtId="183" fontId="4" fillId="0" borderId="11" xfId="63" applyNumberFormat="1" applyFont="1" applyFill="1" applyBorder="1" applyAlignment="1">
      <alignment horizontal="center" vertical="center"/>
      <protection/>
    </xf>
    <xf numFmtId="179" fontId="4" fillId="0" borderId="11" xfId="63" applyNumberFormat="1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177" fontId="3" fillId="0" borderId="0" xfId="69" applyNumberFormat="1" applyFill="1" applyBorder="1" applyAlignment="1">
      <alignment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_县域寿险数据表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县域寿险数据表_14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县域寿险数据表_16" xfId="43"/>
    <cellStyle name="检查单元格" xfId="44"/>
    <cellStyle name="20% - 强调文字颜色 6" xfId="45"/>
    <cellStyle name="强调文字颜色 2" xfId="46"/>
    <cellStyle name="链接单元格" xfId="47"/>
    <cellStyle name="常规_县域寿险数据表_8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县域寿险数据表_9" xfId="70"/>
    <cellStyle name="常规_县域寿险数据表_15" xfId="71"/>
    <cellStyle name="常规_Sheet1" xfId="72"/>
    <cellStyle name="常规 2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zoomScaleSheetLayoutView="100" workbookViewId="0" topLeftCell="A1">
      <pane xSplit="1" ySplit="5" topLeftCell="B6" activePane="bottomRight" state="frozen"/>
      <selection pane="bottomRight" activeCell="N8" sqref="N8"/>
    </sheetView>
  </sheetViews>
  <sheetFormatPr defaultColWidth="9.00390625" defaultRowHeight="15"/>
  <cols>
    <col min="1" max="1" width="9.00390625" style="144" customWidth="1"/>
    <col min="2" max="2" width="11.7109375" style="144" customWidth="1"/>
    <col min="3" max="3" width="9.00390625" style="144" customWidth="1"/>
    <col min="4" max="4" width="7.8515625" style="144" customWidth="1"/>
    <col min="5" max="5" width="11.28125" style="144" customWidth="1"/>
    <col min="6" max="6" width="10.28125" style="144" customWidth="1"/>
    <col min="7" max="7" width="9.7109375" style="144" bestFit="1" customWidth="1"/>
    <col min="8" max="8" width="9.57421875" style="144" bestFit="1" customWidth="1"/>
    <col min="9" max="9" width="7.7109375" style="144" customWidth="1"/>
    <col min="10" max="10" width="11.00390625" style="144" customWidth="1"/>
    <col min="11" max="11" width="8.00390625" style="144" customWidth="1"/>
    <col min="12" max="12" width="10.57421875" style="144" bestFit="1" customWidth="1"/>
    <col min="13" max="13" width="9.7109375" style="144" customWidth="1"/>
    <col min="14" max="14" width="10.28125" style="144" customWidth="1"/>
    <col min="15" max="15" width="9.00390625" style="144" customWidth="1"/>
    <col min="16" max="16" width="8.7109375" style="144" customWidth="1"/>
    <col min="17" max="17" width="9.00390625" style="146" customWidth="1"/>
    <col min="18" max="19" width="10.7109375" style="144" customWidth="1"/>
    <col min="20" max="20" width="9.7109375" style="144" customWidth="1"/>
    <col min="21" max="21" width="9.00390625" style="144" customWidth="1"/>
    <col min="22" max="22" width="9.421875" style="144" customWidth="1"/>
    <col min="23" max="23" width="9.57421875" style="144" bestFit="1" customWidth="1"/>
    <col min="24" max="24" width="10.421875" style="144" customWidth="1"/>
    <col min="25" max="25" width="11.7109375" style="144" bestFit="1" customWidth="1"/>
    <col min="26" max="16384" width="9.00390625" style="144" customWidth="1"/>
  </cols>
  <sheetData>
    <row r="1" spans="1:26" s="144" customFormat="1" ht="30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73"/>
      <c r="R1" s="147"/>
      <c r="S1" s="147"/>
      <c r="T1" s="147"/>
      <c r="U1" s="147"/>
      <c r="V1" s="147"/>
      <c r="W1" s="147"/>
      <c r="X1" s="147"/>
      <c r="Y1" s="147"/>
      <c r="Z1" s="147"/>
    </row>
    <row r="2" spans="1:26" s="144" customFormat="1" ht="14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74"/>
      <c r="R2" s="148"/>
      <c r="S2" s="148"/>
      <c r="T2" s="148"/>
      <c r="U2" s="148"/>
      <c r="V2" s="148"/>
      <c r="W2" s="148"/>
      <c r="X2" s="148"/>
      <c r="Y2" s="148"/>
      <c r="Z2" s="148"/>
    </row>
    <row r="3" spans="1:26" s="144" customFormat="1" ht="14.25">
      <c r="A3" s="149" t="s">
        <v>2</v>
      </c>
      <c r="B3" s="150" t="s">
        <v>3</v>
      </c>
      <c r="C3" s="151" t="s">
        <v>4</v>
      </c>
      <c r="D3" s="152" t="s">
        <v>5</v>
      </c>
      <c r="E3" s="153" t="s">
        <v>6</v>
      </c>
      <c r="F3" s="153"/>
      <c r="G3" s="153"/>
      <c r="H3" s="153"/>
      <c r="I3" s="153"/>
      <c r="J3" s="153"/>
      <c r="K3" s="153"/>
      <c r="L3" s="153"/>
      <c r="M3" s="153"/>
      <c r="N3" s="153"/>
      <c r="O3" s="150" t="s">
        <v>7</v>
      </c>
      <c r="P3" s="150"/>
      <c r="Q3" s="175" t="s">
        <v>8</v>
      </c>
      <c r="R3" s="152" t="s">
        <v>9</v>
      </c>
      <c r="S3" s="152" t="s">
        <v>10</v>
      </c>
      <c r="T3" s="176" t="s">
        <v>11</v>
      </c>
      <c r="U3" s="177"/>
      <c r="V3" s="152" t="s">
        <v>12</v>
      </c>
      <c r="W3" s="153" t="s">
        <v>13</v>
      </c>
      <c r="X3" s="153" t="s">
        <v>14</v>
      </c>
      <c r="Y3" s="153" t="s">
        <v>15</v>
      </c>
      <c r="Z3" s="153" t="s">
        <v>16</v>
      </c>
    </row>
    <row r="4" spans="1:26" s="144" customFormat="1" ht="14.25">
      <c r="A4" s="149"/>
      <c r="B4" s="150"/>
      <c r="C4" s="154"/>
      <c r="D4" s="155"/>
      <c r="E4" s="153" t="s">
        <v>17</v>
      </c>
      <c r="F4" s="153"/>
      <c r="G4" s="156" t="s">
        <v>18</v>
      </c>
      <c r="H4" s="157"/>
      <c r="I4" s="150" t="s">
        <v>19</v>
      </c>
      <c r="J4" s="150"/>
      <c r="K4" s="150" t="s">
        <v>20</v>
      </c>
      <c r="L4" s="150"/>
      <c r="M4" s="150" t="s">
        <v>21</v>
      </c>
      <c r="N4" s="150"/>
      <c r="O4" s="150"/>
      <c r="P4" s="150"/>
      <c r="Q4" s="178"/>
      <c r="R4" s="155"/>
      <c r="S4" s="159"/>
      <c r="T4" s="179"/>
      <c r="U4" s="180"/>
      <c r="V4" s="155"/>
      <c r="W4" s="153"/>
      <c r="X4" s="153"/>
      <c r="Y4" s="153"/>
      <c r="Z4" s="153"/>
    </row>
    <row r="5" spans="1:26" s="144" customFormat="1" ht="36">
      <c r="A5" s="149"/>
      <c r="B5" s="150"/>
      <c r="C5" s="158"/>
      <c r="D5" s="159"/>
      <c r="E5" s="153" t="s">
        <v>22</v>
      </c>
      <c r="F5" s="150" t="s">
        <v>23</v>
      </c>
      <c r="G5" s="153" t="s">
        <v>22</v>
      </c>
      <c r="H5" s="150" t="s">
        <v>23</v>
      </c>
      <c r="I5" s="153" t="s">
        <v>22</v>
      </c>
      <c r="J5" s="150" t="s">
        <v>23</v>
      </c>
      <c r="K5" s="153" t="s">
        <v>22</v>
      </c>
      <c r="L5" s="161" t="s">
        <v>23</v>
      </c>
      <c r="M5" s="153" t="s">
        <v>22</v>
      </c>
      <c r="N5" s="150" t="s">
        <v>23</v>
      </c>
      <c r="O5" s="153" t="s">
        <v>24</v>
      </c>
      <c r="P5" s="150" t="s">
        <v>23</v>
      </c>
      <c r="Q5" s="181"/>
      <c r="R5" s="159"/>
      <c r="S5" s="153" t="s">
        <v>23</v>
      </c>
      <c r="T5" s="153" t="s">
        <v>25</v>
      </c>
      <c r="U5" s="153" t="s">
        <v>23</v>
      </c>
      <c r="V5" s="159"/>
      <c r="W5" s="153"/>
      <c r="X5" s="153"/>
      <c r="Y5" s="153"/>
      <c r="Z5" s="153"/>
    </row>
    <row r="6" spans="1:26" s="144" customFormat="1" ht="14.25">
      <c r="A6" s="150" t="s">
        <v>26</v>
      </c>
      <c r="B6" s="160">
        <f aca="true" t="shared" si="0" ref="B6:B14">N6+P6+Q6+R6+S6+U6+V6</f>
        <v>54676.045794</v>
      </c>
      <c r="C6" s="160">
        <f>B6/B14*100</f>
        <v>50.724631007446284</v>
      </c>
      <c r="D6" s="161">
        <v>8.02150189072448</v>
      </c>
      <c r="E6" s="162">
        <v>88263</v>
      </c>
      <c r="F6" s="161">
        <v>30567</v>
      </c>
      <c r="G6" s="162">
        <v>14290</v>
      </c>
      <c r="H6" s="161">
        <v>4124.4</v>
      </c>
      <c r="I6" s="162">
        <v>78625</v>
      </c>
      <c r="J6" s="161">
        <v>903</v>
      </c>
      <c r="K6" s="162">
        <v>2127</v>
      </c>
      <c r="L6" s="161">
        <v>336.347888</v>
      </c>
      <c r="M6" s="162">
        <v>183305</v>
      </c>
      <c r="N6" s="161">
        <v>35931.047888</v>
      </c>
      <c r="O6" s="150">
        <v>129</v>
      </c>
      <c r="P6" s="161">
        <v>397.899086</v>
      </c>
      <c r="Q6" s="161">
        <v>274.826422</v>
      </c>
      <c r="R6" s="161">
        <v>1963.243065</v>
      </c>
      <c r="S6" s="161">
        <v>7916.6</v>
      </c>
      <c r="T6" s="162">
        <v>1276099</v>
      </c>
      <c r="U6" s="161">
        <v>4722.78</v>
      </c>
      <c r="V6" s="161">
        <v>3469.649333</v>
      </c>
      <c r="W6" s="150">
        <v>66227</v>
      </c>
      <c r="X6" s="161">
        <v>27736.91748</v>
      </c>
      <c r="Y6" s="161">
        <v>5937.254693</v>
      </c>
      <c r="Z6" s="161">
        <v>2856.456637</v>
      </c>
    </row>
    <row r="7" spans="1:26" s="144" customFormat="1" ht="14.25">
      <c r="A7" s="150" t="s">
        <v>27</v>
      </c>
      <c r="B7" s="160">
        <f t="shared" si="0"/>
        <v>18990.149999999998</v>
      </c>
      <c r="C7" s="160">
        <f>B7/B14*100</f>
        <v>17.61773986281507</v>
      </c>
      <c r="D7" s="161">
        <v>15.1765602085413</v>
      </c>
      <c r="E7" s="150">
        <v>87333</v>
      </c>
      <c r="F7" s="150">
        <v>13165.39</v>
      </c>
      <c r="G7" s="162">
        <v>9500</v>
      </c>
      <c r="H7" s="150">
        <v>1676.85</v>
      </c>
      <c r="I7" s="150">
        <v>16458</v>
      </c>
      <c r="J7" s="150">
        <v>186.25</v>
      </c>
      <c r="K7" s="150">
        <v>0</v>
      </c>
      <c r="L7" s="150">
        <v>0</v>
      </c>
      <c r="M7" s="150">
        <v>113291</v>
      </c>
      <c r="N7" s="150">
        <v>15028.49</v>
      </c>
      <c r="O7" s="150">
        <v>1355</v>
      </c>
      <c r="P7" s="150">
        <v>271.48</v>
      </c>
      <c r="Q7" s="161">
        <v>6.35</v>
      </c>
      <c r="R7" s="150">
        <v>563.4</v>
      </c>
      <c r="S7" s="150">
        <v>2069.38</v>
      </c>
      <c r="T7" s="162">
        <v>0</v>
      </c>
      <c r="U7" s="150">
        <v>0</v>
      </c>
      <c r="V7" s="150">
        <v>1051.05</v>
      </c>
      <c r="W7" s="150">
        <v>17122</v>
      </c>
      <c r="X7" s="150">
        <v>8971.22</v>
      </c>
      <c r="Y7" s="184">
        <v>2229.69</v>
      </c>
      <c r="Z7" s="184">
        <v>1299.5</v>
      </c>
    </row>
    <row r="8" spans="1:26" s="144" customFormat="1" ht="14.25">
      <c r="A8" s="150" t="s">
        <v>28</v>
      </c>
      <c r="B8" s="160">
        <f t="shared" si="0"/>
        <v>9008.1818</v>
      </c>
      <c r="C8" s="160">
        <f>B8/B14*100</f>
        <v>8.357164297772542</v>
      </c>
      <c r="D8" s="161">
        <v>-13.0992120335893</v>
      </c>
      <c r="E8" s="150">
        <v>9326</v>
      </c>
      <c r="F8" s="150">
        <v>4448.83</v>
      </c>
      <c r="G8" s="162">
        <v>1178</v>
      </c>
      <c r="H8" s="150">
        <v>366.08</v>
      </c>
      <c r="I8" s="150">
        <v>19207</v>
      </c>
      <c r="J8" s="150">
        <v>217.98</v>
      </c>
      <c r="K8" s="150">
        <v>103</v>
      </c>
      <c r="L8" s="150">
        <v>10.88</v>
      </c>
      <c r="M8" s="150">
        <v>29814</v>
      </c>
      <c r="N8" s="161">
        <v>5043.77</v>
      </c>
      <c r="O8" s="150">
        <v>37</v>
      </c>
      <c r="P8" s="150">
        <v>35.58</v>
      </c>
      <c r="Q8" s="161">
        <v>0.0018</v>
      </c>
      <c r="R8" s="150">
        <v>465.38</v>
      </c>
      <c r="S8" s="150">
        <v>2792.67</v>
      </c>
      <c r="T8" s="162">
        <v>0</v>
      </c>
      <c r="U8" s="150">
        <v>0</v>
      </c>
      <c r="V8" s="150">
        <v>670.78</v>
      </c>
      <c r="W8" s="150">
        <v>11535</v>
      </c>
      <c r="X8" s="150">
        <v>5491.09</v>
      </c>
      <c r="Y8" s="150">
        <v>762.56</v>
      </c>
      <c r="Z8" s="150">
        <v>375.93</v>
      </c>
    </row>
    <row r="9" spans="1:26" s="144" customFormat="1" ht="14.25">
      <c r="A9" s="150" t="s">
        <v>29</v>
      </c>
      <c r="B9" s="160">
        <f t="shared" si="0"/>
        <v>2894.88</v>
      </c>
      <c r="C9" s="160">
        <f>B9/B14*100</f>
        <v>2.685668242434425</v>
      </c>
      <c r="D9" s="161">
        <v>-25.9763472479703</v>
      </c>
      <c r="E9" s="150">
        <v>8665</v>
      </c>
      <c r="F9" s="150">
        <v>1238.08</v>
      </c>
      <c r="G9" s="162">
        <v>10560</v>
      </c>
      <c r="H9" s="150">
        <v>1451.17</v>
      </c>
      <c r="I9" s="150">
        <v>4</v>
      </c>
      <c r="J9" s="150">
        <v>0.05</v>
      </c>
      <c r="K9" s="150">
        <v>0</v>
      </c>
      <c r="L9" s="150">
        <v>0</v>
      </c>
      <c r="M9" s="150">
        <v>19229</v>
      </c>
      <c r="N9" s="150">
        <v>2689.3</v>
      </c>
      <c r="O9" s="150">
        <v>0</v>
      </c>
      <c r="P9" s="150">
        <v>0</v>
      </c>
      <c r="Q9" s="161">
        <v>4.52</v>
      </c>
      <c r="R9" s="150">
        <v>6.52</v>
      </c>
      <c r="S9" s="150">
        <v>0</v>
      </c>
      <c r="T9" s="162">
        <v>0</v>
      </c>
      <c r="U9" s="150">
        <v>0</v>
      </c>
      <c r="V9" s="150">
        <v>194.54</v>
      </c>
      <c r="W9" s="150">
        <v>3154</v>
      </c>
      <c r="X9" s="150">
        <v>1849.9</v>
      </c>
      <c r="Y9" s="150">
        <v>504.36</v>
      </c>
      <c r="Z9" s="150">
        <v>284.92</v>
      </c>
    </row>
    <row r="10" spans="1:26" s="144" customFormat="1" ht="14.25">
      <c r="A10" s="150" t="s">
        <v>30</v>
      </c>
      <c r="B10" s="160">
        <f t="shared" si="0"/>
        <v>14280.405438679265</v>
      </c>
      <c r="C10" s="160">
        <f>B10/B14*100</f>
        <v>13.248366556039887</v>
      </c>
      <c r="D10" s="161">
        <v>6.76252845986266</v>
      </c>
      <c r="E10" s="150">
        <v>36195.5</v>
      </c>
      <c r="F10" s="161">
        <v>7707.04474150943</v>
      </c>
      <c r="G10" s="162">
        <v>23557.5</v>
      </c>
      <c r="H10" s="161">
        <v>4284.31138773585</v>
      </c>
      <c r="I10" s="150">
        <v>9</v>
      </c>
      <c r="J10" s="161">
        <v>0.11</v>
      </c>
      <c r="K10" s="150">
        <v>0</v>
      </c>
      <c r="L10" s="150">
        <v>0</v>
      </c>
      <c r="M10" s="162">
        <v>59762</v>
      </c>
      <c r="N10" s="161">
        <v>11991.4661292453</v>
      </c>
      <c r="O10" s="150">
        <v>41</v>
      </c>
      <c r="P10" s="161">
        <v>31.8167764150946</v>
      </c>
      <c r="Q10" s="161">
        <v>35.5059801886792</v>
      </c>
      <c r="R10" s="161">
        <v>600.470674528302</v>
      </c>
      <c r="S10" s="161">
        <v>1371.38</v>
      </c>
      <c r="T10" s="162">
        <v>0</v>
      </c>
      <c r="U10" s="150">
        <v>0</v>
      </c>
      <c r="V10" s="161">
        <v>249.765878301887</v>
      </c>
      <c r="W10" s="150">
        <v>2123</v>
      </c>
      <c r="X10" s="161">
        <v>5989.65</v>
      </c>
      <c r="Y10" s="150">
        <v>1678.18</v>
      </c>
      <c r="Z10" s="161">
        <v>994.61</v>
      </c>
    </row>
    <row r="11" spans="1:26" s="144" customFormat="1" ht="14.25">
      <c r="A11" s="150" t="s">
        <v>31</v>
      </c>
      <c r="B11" s="160">
        <f t="shared" si="0"/>
        <v>3346.8599999999997</v>
      </c>
      <c r="C11" s="160">
        <f>B11/B14*100</f>
        <v>3.104983838319405</v>
      </c>
      <c r="D11" s="161">
        <v>-0.30015466484915</v>
      </c>
      <c r="E11" s="150">
        <v>6874</v>
      </c>
      <c r="F11" s="161">
        <v>2782.01</v>
      </c>
      <c r="G11" s="162">
        <v>870</v>
      </c>
      <c r="H11" s="161">
        <v>299.31</v>
      </c>
      <c r="I11" s="150">
        <v>97</v>
      </c>
      <c r="J11" s="150">
        <v>1.05</v>
      </c>
      <c r="K11" s="150">
        <v>0</v>
      </c>
      <c r="L11" s="150">
        <v>0</v>
      </c>
      <c r="M11" s="150">
        <v>7841</v>
      </c>
      <c r="N11" s="161">
        <v>3082.37</v>
      </c>
      <c r="O11" s="150">
        <v>11</v>
      </c>
      <c r="P11" s="150">
        <v>10.9</v>
      </c>
      <c r="Q11" s="161">
        <v>0</v>
      </c>
      <c r="R11" s="150">
        <v>20.93</v>
      </c>
      <c r="S11" s="150">
        <v>164.35</v>
      </c>
      <c r="T11" s="162">
        <v>0</v>
      </c>
      <c r="U11" s="150">
        <v>0</v>
      </c>
      <c r="V11" s="150">
        <v>68.31</v>
      </c>
      <c r="W11" s="150">
        <v>3331</v>
      </c>
      <c r="X11" s="150">
        <v>1499</v>
      </c>
      <c r="Y11" s="150">
        <v>418.54</v>
      </c>
      <c r="Z11" s="150">
        <v>198.86</v>
      </c>
    </row>
    <row r="12" spans="1:26" s="144" customFormat="1" ht="14.25">
      <c r="A12" s="150" t="s">
        <v>32</v>
      </c>
      <c r="B12" s="160">
        <f t="shared" si="0"/>
        <v>236.42</v>
      </c>
      <c r="C12" s="160">
        <f>B12/B14*100</f>
        <v>0.21933402623816764</v>
      </c>
      <c r="D12" s="161">
        <v>-74.2394525801952</v>
      </c>
      <c r="E12" s="150">
        <v>67</v>
      </c>
      <c r="F12" s="161">
        <v>33.04</v>
      </c>
      <c r="G12" s="162">
        <v>0</v>
      </c>
      <c r="H12" s="161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67</v>
      </c>
      <c r="N12" s="161">
        <v>33.04</v>
      </c>
      <c r="O12" s="150">
        <v>0</v>
      </c>
      <c r="P12" s="150">
        <v>0</v>
      </c>
      <c r="Q12" s="161">
        <v>0</v>
      </c>
      <c r="R12" s="150">
        <v>0</v>
      </c>
      <c r="S12" s="150">
        <v>203.38</v>
      </c>
      <c r="T12" s="162">
        <v>0</v>
      </c>
      <c r="U12" s="150">
        <v>0</v>
      </c>
      <c r="V12" s="150">
        <v>0</v>
      </c>
      <c r="W12" s="150">
        <v>10514</v>
      </c>
      <c r="X12" s="161">
        <v>517.18</v>
      </c>
      <c r="Y12" s="161">
        <v>4.58</v>
      </c>
      <c r="Z12" s="150">
        <v>3.13</v>
      </c>
    </row>
    <row r="13" spans="1:26" s="144" customFormat="1" ht="14.25">
      <c r="A13" s="150" t="s">
        <v>33</v>
      </c>
      <c r="B13" s="160">
        <f t="shared" si="0"/>
        <v>4356.99</v>
      </c>
      <c r="C13" s="160">
        <f>B13/B14*100</f>
        <v>4.042112168934244</v>
      </c>
      <c r="D13" s="161">
        <v>14.4708633282539</v>
      </c>
      <c r="E13" s="150">
        <v>9914</v>
      </c>
      <c r="F13" s="161">
        <v>3598.5</v>
      </c>
      <c r="G13" s="162">
        <v>826</v>
      </c>
      <c r="H13" s="161">
        <v>288</v>
      </c>
      <c r="I13" s="150">
        <v>0</v>
      </c>
      <c r="J13" s="150">
        <v>0</v>
      </c>
      <c r="K13" s="150">
        <v>0</v>
      </c>
      <c r="L13" s="150">
        <v>0</v>
      </c>
      <c r="M13" s="150">
        <v>10740</v>
      </c>
      <c r="N13" s="161">
        <v>3886.5</v>
      </c>
      <c r="O13" s="150">
        <v>12</v>
      </c>
      <c r="P13" s="150">
        <v>6.99</v>
      </c>
      <c r="Q13" s="161">
        <v>3.74</v>
      </c>
      <c r="R13" s="150">
        <v>130.61</v>
      </c>
      <c r="S13" s="150">
        <v>0</v>
      </c>
      <c r="T13" s="162">
        <v>0</v>
      </c>
      <c r="U13" s="150">
        <v>0</v>
      </c>
      <c r="V13" s="150">
        <v>329.15</v>
      </c>
      <c r="W13" s="150">
        <v>3666</v>
      </c>
      <c r="X13" s="161">
        <v>2509.87</v>
      </c>
      <c r="Y13" s="161">
        <v>578</v>
      </c>
      <c r="Z13" s="150">
        <v>368</v>
      </c>
    </row>
    <row r="14" spans="1:26" s="145" customFormat="1" ht="14.25">
      <c r="A14" s="150" t="s">
        <v>34</v>
      </c>
      <c r="B14" s="161">
        <f t="shared" si="0"/>
        <v>107789.93303267923</v>
      </c>
      <c r="C14" s="161"/>
      <c r="D14" s="163">
        <v>4.72</v>
      </c>
      <c r="E14" s="162">
        <f aca="true" t="shared" si="1" ref="E14:Z14">SUM(E6:E13)</f>
        <v>246637.5</v>
      </c>
      <c r="F14" s="161">
        <f t="shared" si="1"/>
        <v>63539.89474150944</v>
      </c>
      <c r="G14" s="162">
        <f t="shared" si="1"/>
        <v>60781.5</v>
      </c>
      <c r="H14" s="161">
        <f t="shared" si="1"/>
        <v>12490.12138773585</v>
      </c>
      <c r="I14" s="162">
        <f t="shared" si="1"/>
        <v>114400</v>
      </c>
      <c r="J14" s="161">
        <f t="shared" si="1"/>
        <v>1308.4399999999998</v>
      </c>
      <c r="K14" s="162">
        <f t="shared" si="1"/>
        <v>2230</v>
      </c>
      <c r="L14" s="161">
        <f t="shared" si="1"/>
        <v>347.227888</v>
      </c>
      <c r="M14" s="162">
        <f t="shared" si="1"/>
        <v>424049</v>
      </c>
      <c r="N14" s="161">
        <f t="shared" si="1"/>
        <v>77685.98401724528</v>
      </c>
      <c r="O14" s="162">
        <f t="shared" si="1"/>
        <v>1585</v>
      </c>
      <c r="P14" s="161">
        <f t="shared" si="1"/>
        <v>754.6658624150947</v>
      </c>
      <c r="Q14" s="161">
        <f t="shared" si="1"/>
        <v>324.9442021886792</v>
      </c>
      <c r="R14" s="161">
        <f t="shared" si="1"/>
        <v>3750.553739528302</v>
      </c>
      <c r="S14" s="161">
        <f t="shared" si="1"/>
        <v>14517.759999999998</v>
      </c>
      <c r="T14" s="162">
        <f t="shared" si="1"/>
        <v>1276099</v>
      </c>
      <c r="U14" s="161">
        <f t="shared" si="1"/>
        <v>4722.78</v>
      </c>
      <c r="V14" s="161">
        <f t="shared" si="1"/>
        <v>6033.245211301886</v>
      </c>
      <c r="W14" s="162">
        <f t="shared" si="1"/>
        <v>117672</v>
      </c>
      <c r="X14" s="161">
        <f t="shared" si="1"/>
        <v>54564.82748000001</v>
      </c>
      <c r="Y14" s="161">
        <f t="shared" si="1"/>
        <v>12113.164693</v>
      </c>
      <c r="Z14" s="161">
        <f t="shared" si="1"/>
        <v>6381.406636999999</v>
      </c>
    </row>
    <row r="15" spans="1:26" s="144" customFormat="1" ht="20.25">
      <c r="A15" s="164" t="s">
        <v>35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82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s="144" customFormat="1" ht="14.25">
      <c r="A16" s="149" t="s">
        <v>2</v>
      </c>
      <c r="B16" s="150" t="s">
        <v>3</v>
      </c>
      <c r="C16" s="151" t="s">
        <v>4</v>
      </c>
      <c r="D16" s="152" t="s">
        <v>5</v>
      </c>
      <c r="E16" s="153" t="s">
        <v>6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0" t="s">
        <v>7</v>
      </c>
      <c r="P16" s="150"/>
      <c r="Q16" s="175" t="s">
        <v>8</v>
      </c>
      <c r="R16" s="152" t="s">
        <v>9</v>
      </c>
      <c r="S16" s="152" t="s">
        <v>10</v>
      </c>
      <c r="T16" s="176" t="s">
        <v>11</v>
      </c>
      <c r="U16" s="177"/>
      <c r="V16" s="152" t="s">
        <v>12</v>
      </c>
      <c r="W16" s="153" t="s">
        <v>13</v>
      </c>
      <c r="X16" s="153" t="s">
        <v>14</v>
      </c>
      <c r="Y16" s="153" t="s">
        <v>15</v>
      </c>
      <c r="Z16" s="153" t="s">
        <v>16</v>
      </c>
    </row>
    <row r="17" spans="1:26" s="144" customFormat="1" ht="27" customHeight="1">
      <c r="A17" s="149"/>
      <c r="B17" s="150"/>
      <c r="C17" s="154"/>
      <c r="D17" s="155"/>
      <c r="E17" s="153" t="s">
        <v>17</v>
      </c>
      <c r="F17" s="153"/>
      <c r="G17" s="156" t="s">
        <v>18</v>
      </c>
      <c r="H17" s="157"/>
      <c r="I17" s="150" t="s">
        <v>19</v>
      </c>
      <c r="J17" s="150"/>
      <c r="K17" s="150" t="s">
        <v>20</v>
      </c>
      <c r="L17" s="150"/>
      <c r="M17" s="150" t="s">
        <v>21</v>
      </c>
      <c r="N17" s="150"/>
      <c r="O17" s="150"/>
      <c r="P17" s="150"/>
      <c r="Q17" s="178"/>
      <c r="R17" s="155"/>
      <c r="S17" s="159"/>
      <c r="T17" s="179"/>
      <c r="U17" s="180"/>
      <c r="V17" s="155"/>
      <c r="W17" s="153"/>
      <c r="X17" s="153"/>
      <c r="Y17" s="153"/>
      <c r="Z17" s="153"/>
    </row>
    <row r="18" spans="1:26" s="144" customFormat="1" ht="36">
      <c r="A18" s="149"/>
      <c r="B18" s="150"/>
      <c r="C18" s="158"/>
      <c r="D18" s="159"/>
      <c r="E18" s="153" t="s">
        <v>22</v>
      </c>
      <c r="F18" s="150" t="s">
        <v>23</v>
      </c>
      <c r="G18" s="153" t="s">
        <v>22</v>
      </c>
      <c r="H18" s="150" t="s">
        <v>23</v>
      </c>
      <c r="I18" s="153" t="s">
        <v>22</v>
      </c>
      <c r="J18" s="150" t="s">
        <v>23</v>
      </c>
      <c r="K18" s="153" t="s">
        <v>22</v>
      </c>
      <c r="L18" s="161" t="s">
        <v>23</v>
      </c>
      <c r="M18" s="153" t="s">
        <v>22</v>
      </c>
      <c r="N18" s="150" t="s">
        <v>23</v>
      </c>
      <c r="O18" s="153" t="s">
        <v>24</v>
      </c>
      <c r="P18" s="150" t="s">
        <v>23</v>
      </c>
      <c r="Q18" s="181"/>
      <c r="R18" s="159"/>
      <c r="S18" s="153" t="s">
        <v>23</v>
      </c>
      <c r="T18" s="153" t="s">
        <v>25</v>
      </c>
      <c r="U18" s="153" t="s">
        <v>23</v>
      </c>
      <c r="V18" s="159"/>
      <c r="W18" s="153"/>
      <c r="X18" s="153"/>
      <c r="Y18" s="153"/>
      <c r="Z18" s="153"/>
    </row>
    <row r="19" spans="1:26" s="144" customFormat="1" ht="14.25">
      <c r="A19" s="150" t="s">
        <v>26</v>
      </c>
      <c r="B19" s="161">
        <f aca="true" t="shared" si="2" ref="B19:B25">N19+P19+Q19+R19+S19+U19+V19</f>
        <v>4712.91945</v>
      </c>
      <c r="C19" s="160">
        <f>B19/B25*100</f>
        <v>47.37508018530438</v>
      </c>
      <c r="D19" s="161">
        <v>30.1727008144947</v>
      </c>
      <c r="E19" s="162">
        <v>9411</v>
      </c>
      <c r="F19" s="161">
        <v>2988</v>
      </c>
      <c r="G19" s="162">
        <v>794</v>
      </c>
      <c r="H19" s="161">
        <v>231</v>
      </c>
      <c r="I19" s="162">
        <v>8626</v>
      </c>
      <c r="J19" s="161">
        <v>97</v>
      </c>
      <c r="K19" s="162">
        <v>448</v>
      </c>
      <c r="L19" s="161">
        <v>51</v>
      </c>
      <c r="M19" s="162">
        <v>19279</v>
      </c>
      <c r="N19" s="161">
        <v>3367</v>
      </c>
      <c r="O19" s="150">
        <v>8</v>
      </c>
      <c r="P19" s="161">
        <v>21.727244</v>
      </c>
      <c r="Q19" s="161">
        <v>75.424379</v>
      </c>
      <c r="R19" s="161">
        <v>151.788169</v>
      </c>
      <c r="S19" s="161">
        <v>830.3</v>
      </c>
      <c r="T19" s="150">
        <v>0</v>
      </c>
      <c r="U19" s="150">
        <v>0</v>
      </c>
      <c r="V19" s="161">
        <v>266.679658</v>
      </c>
      <c r="W19" s="150">
        <v>5884</v>
      </c>
      <c r="X19" s="161">
        <v>2012.690427</v>
      </c>
      <c r="Y19" s="161">
        <v>380.491158</v>
      </c>
      <c r="Z19" s="161">
        <v>296.554822</v>
      </c>
    </row>
    <row r="20" spans="1:26" s="144" customFormat="1" ht="14.25">
      <c r="A20" s="150" t="s">
        <v>27</v>
      </c>
      <c r="B20" s="161">
        <f t="shared" si="2"/>
        <v>1194.22</v>
      </c>
      <c r="C20" s="160">
        <f>B20/B25*100</f>
        <v>12.004505669812412</v>
      </c>
      <c r="D20" s="161">
        <v>5.28348129667015</v>
      </c>
      <c r="E20" s="150">
        <v>4702</v>
      </c>
      <c r="F20" s="150">
        <v>913.39</v>
      </c>
      <c r="G20" s="150">
        <v>940</v>
      </c>
      <c r="H20" s="150">
        <v>159.96</v>
      </c>
      <c r="I20" s="150">
        <v>1091</v>
      </c>
      <c r="J20" s="150">
        <v>12.35</v>
      </c>
      <c r="K20" s="150">
        <v>0</v>
      </c>
      <c r="L20" s="150">
        <v>0</v>
      </c>
      <c r="M20" s="150">
        <v>6733</v>
      </c>
      <c r="N20" s="150">
        <v>1085.7</v>
      </c>
      <c r="O20" s="150">
        <v>11</v>
      </c>
      <c r="P20" s="161">
        <v>4.09</v>
      </c>
      <c r="Q20" s="162">
        <v>0</v>
      </c>
      <c r="R20" s="150">
        <v>58.43</v>
      </c>
      <c r="S20" s="150">
        <v>0</v>
      </c>
      <c r="T20" s="150">
        <v>0</v>
      </c>
      <c r="U20" s="150">
        <v>0</v>
      </c>
      <c r="V20" s="150">
        <v>46</v>
      </c>
      <c r="W20" s="150">
        <v>909</v>
      </c>
      <c r="X20" s="150">
        <v>633.98</v>
      </c>
      <c r="Y20" s="150">
        <v>141.69</v>
      </c>
      <c r="Z20" s="150">
        <v>96.4</v>
      </c>
    </row>
    <row r="21" spans="1:26" s="144" customFormat="1" ht="14.25">
      <c r="A21" s="150" t="s">
        <v>28</v>
      </c>
      <c r="B21" s="161">
        <f t="shared" si="2"/>
        <v>639.56</v>
      </c>
      <c r="C21" s="160">
        <f>B21/B25*100</f>
        <v>6.428967565595305</v>
      </c>
      <c r="D21" s="161">
        <v>-22.1765214111004</v>
      </c>
      <c r="E21" s="150">
        <v>994</v>
      </c>
      <c r="F21" s="150">
        <v>442.9</v>
      </c>
      <c r="G21" s="150">
        <v>133</v>
      </c>
      <c r="H21" s="150">
        <v>39.57</v>
      </c>
      <c r="I21" s="150">
        <v>1981</v>
      </c>
      <c r="J21" s="150">
        <v>22.43</v>
      </c>
      <c r="K21" s="150">
        <v>83</v>
      </c>
      <c r="L21" s="150">
        <v>8.77</v>
      </c>
      <c r="M21" s="150">
        <v>3191</v>
      </c>
      <c r="N21" s="150">
        <v>513.67</v>
      </c>
      <c r="O21" s="150">
        <v>8</v>
      </c>
      <c r="P21" s="161">
        <v>3.35</v>
      </c>
      <c r="Q21" s="162">
        <v>0</v>
      </c>
      <c r="R21" s="150">
        <v>58.13</v>
      </c>
      <c r="S21" s="150">
        <v>0</v>
      </c>
      <c r="T21" s="150">
        <v>0</v>
      </c>
      <c r="U21" s="150">
        <v>0</v>
      </c>
      <c r="V21" s="150">
        <v>64.41</v>
      </c>
      <c r="W21" s="150">
        <v>840</v>
      </c>
      <c r="X21" s="150">
        <v>346.81</v>
      </c>
      <c r="Y21" s="150">
        <v>0</v>
      </c>
      <c r="Z21" s="150">
        <v>0</v>
      </c>
    </row>
    <row r="22" spans="1:26" s="144" customFormat="1" ht="14.25">
      <c r="A22" s="150" t="s">
        <v>29</v>
      </c>
      <c r="B22" s="161">
        <f t="shared" si="2"/>
        <v>424.56</v>
      </c>
      <c r="C22" s="160">
        <f>B22/B25*100</f>
        <v>4.2677504372523964</v>
      </c>
      <c r="D22" s="165">
        <v>-5.55469045447467</v>
      </c>
      <c r="E22" s="166">
        <v>1973</v>
      </c>
      <c r="F22" s="166">
        <v>263.86</v>
      </c>
      <c r="G22" s="166">
        <v>1031</v>
      </c>
      <c r="H22" s="165">
        <v>142.11</v>
      </c>
      <c r="I22" s="166">
        <v>0</v>
      </c>
      <c r="J22" s="166">
        <v>0</v>
      </c>
      <c r="K22" s="166">
        <v>0</v>
      </c>
      <c r="L22" s="165">
        <v>0</v>
      </c>
      <c r="M22" s="166">
        <v>3004</v>
      </c>
      <c r="N22" s="165">
        <v>405.97</v>
      </c>
      <c r="O22" s="150">
        <v>0</v>
      </c>
      <c r="P22" s="161">
        <v>0</v>
      </c>
      <c r="Q22" s="165">
        <v>0.64</v>
      </c>
      <c r="R22" s="165">
        <v>0.58</v>
      </c>
      <c r="S22" s="165">
        <v>0</v>
      </c>
      <c r="T22" s="166">
        <v>0</v>
      </c>
      <c r="U22" s="150">
        <v>0</v>
      </c>
      <c r="V22" s="165">
        <v>17.37</v>
      </c>
      <c r="W22" s="166">
        <v>335</v>
      </c>
      <c r="X22" s="165">
        <v>196.7</v>
      </c>
      <c r="Y22" s="165">
        <v>1.85</v>
      </c>
      <c r="Z22" s="165">
        <v>1.85</v>
      </c>
    </row>
    <row r="23" spans="1:26" s="144" customFormat="1" ht="14.25">
      <c r="A23" s="150" t="s">
        <v>30</v>
      </c>
      <c r="B23" s="161">
        <f t="shared" si="2"/>
        <v>2652.378646226411</v>
      </c>
      <c r="C23" s="160">
        <f>B23/B25*100</f>
        <v>26.662168191048817</v>
      </c>
      <c r="D23" s="165">
        <v>-11.1007730883675</v>
      </c>
      <c r="E23" s="166">
        <v>5154</v>
      </c>
      <c r="F23" s="166">
        <v>946.304741509434</v>
      </c>
      <c r="G23" s="166">
        <v>2663</v>
      </c>
      <c r="H23" s="165">
        <v>427.43</v>
      </c>
      <c r="I23" s="166">
        <v>0</v>
      </c>
      <c r="J23" s="161">
        <v>0</v>
      </c>
      <c r="K23" s="166">
        <v>0</v>
      </c>
      <c r="L23" s="165">
        <v>0</v>
      </c>
      <c r="M23" s="166">
        <v>7817</v>
      </c>
      <c r="N23" s="165">
        <v>1373.73474150943</v>
      </c>
      <c r="O23" s="150">
        <v>12</v>
      </c>
      <c r="P23" s="161">
        <v>7.35849056603773</v>
      </c>
      <c r="Q23" s="165">
        <v>5.00251226415094</v>
      </c>
      <c r="R23" s="165">
        <v>27.4119716981132</v>
      </c>
      <c r="S23" s="165">
        <v>1199.56</v>
      </c>
      <c r="T23" s="166">
        <v>0</v>
      </c>
      <c r="U23" s="150">
        <v>0</v>
      </c>
      <c r="V23" s="165">
        <v>39.3109301886792</v>
      </c>
      <c r="W23" s="166">
        <v>196</v>
      </c>
      <c r="X23" s="165">
        <v>575.48</v>
      </c>
      <c r="Y23" s="165">
        <v>174.81</v>
      </c>
      <c r="Z23" s="165">
        <v>111.64</v>
      </c>
    </row>
    <row r="24" spans="1:26" s="144" customFormat="1" ht="14.25">
      <c r="A24" s="150" t="s">
        <v>31</v>
      </c>
      <c r="B24" s="161">
        <f t="shared" si="2"/>
        <v>324.46</v>
      </c>
      <c r="C24" s="160">
        <f>B24/B25*100</f>
        <v>3.261527950986698</v>
      </c>
      <c r="D24" s="161" t="s">
        <v>36</v>
      </c>
      <c r="E24" s="150">
        <v>918</v>
      </c>
      <c r="F24" s="161">
        <v>318.39</v>
      </c>
      <c r="G24" s="150">
        <v>0</v>
      </c>
      <c r="H24" s="161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918</v>
      </c>
      <c r="N24" s="161">
        <v>318.39</v>
      </c>
      <c r="O24" s="150">
        <v>0</v>
      </c>
      <c r="P24" s="161">
        <v>0</v>
      </c>
      <c r="Q24" s="161">
        <v>0</v>
      </c>
      <c r="R24" s="150">
        <v>1.2</v>
      </c>
      <c r="S24" s="150">
        <v>0</v>
      </c>
      <c r="T24" s="150">
        <v>0</v>
      </c>
      <c r="U24" s="150">
        <v>0</v>
      </c>
      <c r="V24" s="161">
        <v>4.87</v>
      </c>
      <c r="W24" s="150">
        <v>119</v>
      </c>
      <c r="X24" s="150">
        <v>40.09</v>
      </c>
      <c r="Y24" s="161">
        <v>45.99</v>
      </c>
      <c r="Z24" s="161">
        <v>27.33</v>
      </c>
    </row>
    <row r="25" spans="1:26" s="144" customFormat="1" ht="14.25">
      <c r="A25" s="150" t="s">
        <v>34</v>
      </c>
      <c r="B25" s="161">
        <f t="shared" si="2"/>
        <v>9948.098096226411</v>
      </c>
      <c r="C25" s="160"/>
      <c r="D25" s="161">
        <v>10.42</v>
      </c>
      <c r="E25" s="162">
        <f aca="true" t="shared" si="3" ref="E25:Z25">SUM(E19:E24)</f>
        <v>23152</v>
      </c>
      <c r="F25" s="161">
        <f t="shared" si="3"/>
        <v>5872.844741509434</v>
      </c>
      <c r="G25" s="162">
        <f t="shared" si="3"/>
        <v>5561</v>
      </c>
      <c r="H25" s="161">
        <f t="shared" si="3"/>
        <v>1000.0700000000002</v>
      </c>
      <c r="I25" s="162">
        <f t="shared" si="3"/>
        <v>11698</v>
      </c>
      <c r="J25" s="161">
        <f t="shared" si="3"/>
        <v>131.78</v>
      </c>
      <c r="K25" s="162">
        <f t="shared" si="3"/>
        <v>531</v>
      </c>
      <c r="L25" s="161">
        <f t="shared" si="3"/>
        <v>59.769999999999996</v>
      </c>
      <c r="M25" s="162">
        <f t="shared" si="3"/>
        <v>40942</v>
      </c>
      <c r="N25" s="161">
        <f t="shared" si="3"/>
        <v>7064.4647415094305</v>
      </c>
      <c r="O25" s="162">
        <f t="shared" si="3"/>
        <v>39</v>
      </c>
      <c r="P25" s="161">
        <f t="shared" si="3"/>
        <v>36.52573456603773</v>
      </c>
      <c r="Q25" s="161">
        <f t="shared" si="3"/>
        <v>81.06689126415094</v>
      </c>
      <c r="R25" s="161">
        <f t="shared" si="3"/>
        <v>297.5401406981132</v>
      </c>
      <c r="S25" s="161">
        <f t="shared" si="3"/>
        <v>2029.86</v>
      </c>
      <c r="T25" s="162">
        <f t="shared" si="3"/>
        <v>0</v>
      </c>
      <c r="U25" s="162">
        <f t="shared" si="3"/>
        <v>0</v>
      </c>
      <c r="V25" s="161">
        <f t="shared" si="3"/>
        <v>438.6405881886792</v>
      </c>
      <c r="W25" s="162">
        <f t="shared" si="3"/>
        <v>8283</v>
      </c>
      <c r="X25" s="161">
        <f t="shared" si="3"/>
        <v>3805.750427</v>
      </c>
      <c r="Y25" s="161">
        <f t="shared" si="3"/>
        <v>744.831158</v>
      </c>
      <c r="Z25" s="161">
        <f t="shared" si="3"/>
        <v>533.7748220000001</v>
      </c>
    </row>
    <row r="26" spans="1:26" s="144" customFormat="1" ht="20.25">
      <c r="A26" s="164" t="s">
        <v>37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82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s="144" customFormat="1" ht="14.25">
      <c r="A27" s="149" t="s">
        <v>2</v>
      </c>
      <c r="B27" s="150" t="s">
        <v>3</v>
      </c>
      <c r="C27" s="151" t="s">
        <v>4</v>
      </c>
      <c r="D27" s="152" t="s">
        <v>5</v>
      </c>
      <c r="E27" s="153" t="s">
        <v>6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0" t="s">
        <v>7</v>
      </c>
      <c r="P27" s="150"/>
      <c r="Q27" s="175" t="s">
        <v>8</v>
      </c>
      <c r="R27" s="152" t="s">
        <v>9</v>
      </c>
      <c r="S27" s="152" t="s">
        <v>10</v>
      </c>
      <c r="T27" s="176" t="s">
        <v>11</v>
      </c>
      <c r="U27" s="177"/>
      <c r="V27" s="152" t="s">
        <v>12</v>
      </c>
      <c r="W27" s="153" t="s">
        <v>13</v>
      </c>
      <c r="X27" s="153" t="s">
        <v>14</v>
      </c>
      <c r="Y27" s="153" t="s">
        <v>15</v>
      </c>
      <c r="Z27" s="153" t="s">
        <v>16</v>
      </c>
    </row>
    <row r="28" spans="1:26" s="144" customFormat="1" ht="14.25">
      <c r="A28" s="149"/>
      <c r="B28" s="150"/>
      <c r="C28" s="154"/>
      <c r="D28" s="155"/>
      <c r="E28" s="153" t="s">
        <v>17</v>
      </c>
      <c r="F28" s="153"/>
      <c r="G28" s="156" t="s">
        <v>18</v>
      </c>
      <c r="H28" s="157"/>
      <c r="I28" s="150" t="s">
        <v>19</v>
      </c>
      <c r="J28" s="150"/>
      <c r="K28" s="150" t="s">
        <v>20</v>
      </c>
      <c r="L28" s="150"/>
      <c r="M28" s="150" t="s">
        <v>21</v>
      </c>
      <c r="N28" s="150"/>
      <c r="O28" s="150"/>
      <c r="P28" s="150"/>
      <c r="Q28" s="178"/>
      <c r="R28" s="155"/>
      <c r="S28" s="159"/>
      <c r="T28" s="179"/>
      <c r="U28" s="180"/>
      <c r="V28" s="155"/>
      <c r="W28" s="153"/>
      <c r="X28" s="153"/>
      <c r="Y28" s="153"/>
      <c r="Z28" s="153"/>
    </row>
    <row r="29" spans="1:26" s="144" customFormat="1" ht="36">
      <c r="A29" s="149"/>
      <c r="B29" s="150"/>
      <c r="C29" s="158"/>
      <c r="D29" s="159"/>
      <c r="E29" s="153" t="s">
        <v>22</v>
      </c>
      <c r="F29" s="150" t="s">
        <v>23</v>
      </c>
      <c r="G29" s="153" t="s">
        <v>22</v>
      </c>
      <c r="H29" s="150" t="s">
        <v>23</v>
      </c>
      <c r="I29" s="153" t="s">
        <v>22</v>
      </c>
      <c r="J29" s="150" t="s">
        <v>23</v>
      </c>
      <c r="K29" s="153" t="s">
        <v>22</v>
      </c>
      <c r="L29" s="161" t="s">
        <v>23</v>
      </c>
      <c r="M29" s="153" t="s">
        <v>22</v>
      </c>
      <c r="N29" s="150" t="s">
        <v>23</v>
      </c>
      <c r="O29" s="153" t="s">
        <v>24</v>
      </c>
      <c r="P29" s="150" t="s">
        <v>23</v>
      </c>
      <c r="Q29" s="181"/>
      <c r="R29" s="159"/>
      <c r="S29" s="153" t="s">
        <v>23</v>
      </c>
      <c r="T29" s="153" t="s">
        <v>25</v>
      </c>
      <c r="U29" s="153" t="s">
        <v>23</v>
      </c>
      <c r="V29" s="159"/>
      <c r="W29" s="153"/>
      <c r="X29" s="153"/>
      <c r="Y29" s="153"/>
      <c r="Z29" s="153"/>
    </row>
    <row r="30" spans="1:26" s="144" customFormat="1" ht="14.25">
      <c r="A30" s="150" t="s">
        <v>26</v>
      </c>
      <c r="B30" s="161">
        <f aca="true" t="shared" si="4" ref="B30:B36">N30+P30+Q30+R30+S30+U30+V30</f>
        <v>9493.883935</v>
      </c>
      <c r="C30" s="161">
        <f>B30/B36*100</f>
        <v>54.498108158812464</v>
      </c>
      <c r="D30" s="167">
        <v>-5.00374743234881</v>
      </c>
      <c r="E30" s="168">
        <v>12771</v>
      </c>
      <c r="F30" s="169">
        <v>4332</v>
      </c>
      <c r="G30" s="170">
        <v>1285</v>
      </c>
      <c r="H30" s="169">
        <v>374</v>
      </c>
      <c r="I30" s="170">
        <v>27664</v>
      </c>
      <c r="J30" s="169">
        <v>314</v>
      </c>
      <c r="K30" s="170">
        <v>1018</v>
      </c>
      <c r="L30" s="169">
        <v>149</v>
      </c>
      <c r="M30" s="168">
        <v>42738</v>
      </c>
      <c r="N30" s="169">
        <v>5169</v>
      </c>
      <c r="O30" s="170">
        <v>3</v>
      </c>
      <c r="P30" s="169">
        <v>43.599003</v>
      </c>
      <c r="Q30" s="167">
        <v>64.325526</v>
      </c>
      <c r="R30" s="169">
        <v>433.927012</v>
      </c>
      <c r="S30" s="169">
        <v>2517.5</v>
      </c>
      <c r="T30" s="168">
        <v>0</v>
      </c>
      <c r="U30" s="168">
        <v>0</v>
      </c>
      <c r="V30" s="169">
        <v>1265.532394</v>
      </c>
      <c r="W30" s="170">
        <v>18768</v>
      </c>
      <c r="X30" s="183">
        <v>4768.275558</v>
      </c>
      <c r="Y30" s="183">
        <v>497.413377</v>
      </c>
      <c r="Z30" s="183">
        <v>364.449498</v>
      </c>
    </row>
    <row r="31" spans="1:26" s="144" customFormat="1" ht="14.25">
      <c r="A31" s="150" t="s">
        <v>27</v>
      </c>
      <c r="B31" s="161">
        <f t="shared" si="4"/>
        <v>3274.1099999999997</v>
      </c>
      <c r="C31" s="161">
        <f>B31/B36*100</f>
        <v>18.794499924950838</v>
      </c>
      <c r="D31" s="161">
        <v>44.1888219984058</v>
      </c>
      <c r="E31" s="150">
        <v>12534</v>
      </c>
      <c r="F31" s="150">
        <v>2071.15</v>
      </c>
      <c r="G31" s="150">
        <v>939</v>
      </c>
      <c r="H31" s="150">
        <v>173.48</v>
      </c>
      <c r="I31" s="150">
        <v>3596</v>
      </c>
      <c r="J31" s="150">
        <v>40.74</v>
      </c>
      <c r="K31" s="150">
        <v>0</v>
      </c>
      <c r="L31" s="150">
        <v>0</v>
      </c>
      <c r="M31" s="150">
        <v>17069</v>
      </c>
      <c r="N31" s="150">
        <v>2285.37</v>
      </c>
      <c r="O31" s="150">
        <v>95</v>
      </c>
      <c r="P31" s="150">
        <v>60.37</v>
      </c>
      <c r="Q31" s="161">
        <v>0</v>
      </c>
      <c r="R31" s="150">
        <v>77.13</v>
      </c>
      <c r="S31" s="150">
        <v>734.64</v>
      </c>
      <c r="T31" s="150">
        <v>0</v>
      </c>
      <c r="U31" s="150">
        <v>0</v>
      </c>
      <c r="V31" s="150">
        <v>116.6</v>
      </c>
      <c r="W31" s="150">
        <v>3121</v>
      </c>
      <c r="X31" s="150">
        <v>1526.7</v>
      </c>
      <c r="Y31" s="150">
        <v>310.24</v>
      </c>
      <c r="Z31" s="150">
        <v>187.75</v>
      </c>
    </row>
    <row r="32" spans="1:26" s="144" customFormat="1" ht="14.25">
      <c r="A32" s="150" t="s">
        <v>28</v>
      </c>
      <c r="B32" s="161">
        <f t="shared" si="4"/>
        <v>1816.43</v>
      </c>
      <c r="C32" s="161">
        <f>B32/B36*100</f>
        <v>10.426923193991177</v>
      </c>
      <c r="D32" s="161">
        <v>32.0298303507828</v>
      </c>
      <c r="E32" s="150">
        <v>2141</v>
      </c>
      <c r="F32" s="150">
        <v>923.08</v>
      </c>
      <c r="G32" s="150">
        <v>377</v>
      </c>
      <c r="H32" s="150">
        <v>118.79</v>
      </c>
      <c r="I32" s="150">
        <v>1580</v>
      </c>
      <c r="J32" s="150">
        <v>18.49</v>
      </c>
      <c r="K32" s="150">
        <v>6</v>
      </c>
      <c r="L32" s="150">
        <v>0.63</v>
      </c>
      <c r="M32" s="150">
        <v>4104</v>
      </c>
      <c r="N32" s="150">
        <v>1060.99</v>
      </c>
      <c r="O32" s="150">
        <v>2</v>
      </c>
      <c r="P32" s="150">
        <v>0.97</v>
      </c>
      <c r="Q32" s="161">
        <v>0</v>
      </c>
      <c r="R32" s="150">
        <v>45.81</v>
      </c>
      <c r="S32" s="150">
        <v>583.22</v>
      </c>
      <c r="T32" s="150">
        <v>0</v>
      </c>
      <c r="U32" s="150">
        <v>0</v>
      </c>
      <c r="V32" s="150">
        <v>125.44</v>
      </c>
      <c r="W32" s="150">
        <v>2181</v>
      </c>
      <c r="X32" s="150">
        <v>810.75</v>
      </c>
      <c r="Y32" s="150">
        <v>0</v>
      </c>
      <c r="Z32" s="150">
        <v>0</v>
      </c>
    </row>
    <row r="33" spans="1:26" s="144" customFormat="1" ht="14.25">
      <c r="A33" s="150" t="s">
        <v>30</v>
      </c>
      <c r="B33" s="161">
        <f t="shared" si="4"/>
        <v>1931.7113028301876</v>
      </c>
      <c r="C33" s="161">
        <f>B33/B36*100</f>
        <v>11.08867690336264</v>
      </c>
      <c r="D33" s="161">
        <v>22.5876727029973</v>
      </c>
      <c r="E33" s="150">
        <v>1091.5</v>
      </c>
      <c r="F33" s="161">
        <v>1128.65</v>
      </c>
      <c r="G33" s="150">
        <v>690.5</v>
      </c>
      <c r="H33" s="161">
        <v>691.294847169811</v>
      </c>
      <c r="I33" s="150">
        <v>0</v>
      </c>
      <c r="J33" s="150">
        <v>0</v>
      </c>
      <c r="K33" s="150">
        <v>0</v>
      </c>
      <c r="L33" s="150">
        <v>0</v>
      </c>
      <c r="M33" s="150">
        <v>1782</v>
      </c>
      <c r="N33" s="161">
        <v>1819.94484716981</v>
      </c>
      <c r="O33" s="150">
        <v>2</v>
      </c>
      <c r="P33" s="161">
        <v>0.606792452830447</v>
      </c>
      <c r="Q33" s="161">
        <v>0.262452830188679</v>
      </c>
      <c r="R33" s="161">
        <v>72.4624226415094</v>
      </c>
      <c r="S33" s="150">
        <v>0</v>
      </c>
      <c r="T33" s="150">
        <v>0</v>
      </c>
      <c r="U33" s="150">
        <v>0</v>
      </c>
      <c r="V33" s="161">
        <v>38.4347877358491</v>
      </c>
      <c r="W33" s="150">
        <v>370</v>
      </c>
      <c r="X33" s="161">
        <v>760.76</v>
      </c>
      <c r="Y33" s="161">
        <v>221.33</v>
      </c>
      <c r="Z33" s="161">
        <v>140.23</v>
      </c>
    </row>
    <row r="34" spans="1:26" s="144" customFormat="1" ht="14.25">
      <c r="A34" s="150" t="s">
        <v>29</v>
      </c>
      <c r="B34" s="161">
        <f t="shared" si="4"/>
        <v>493.41</v>
      </c>
      <c r="C34" s="161">
        <f>B34/B36*100</f>
        <v>2.8323404552595957</v>
      </c>
      <c r="D34" s="161">
        <v>13.2583495925628</v>
      </c>
      <c r="E34" s="150">
        <v>2289</v>
      </c>
      <c r="F34" s="161">
        <v>325.19</v>
      </c>
      <c r="G34" s="150">
        <v>916</v>
      </c>
      <c r="H34" s="161">
        <v>134.97</v>
      </c>
      <c r="I34" s="150">
        <v>0</v>
      </c>
      <c r="J34" s="150">
        <v>0</v>
      </c>
      <c r="K34" s="150">
        <v>0</v>
      </c>
      <c r="L34" s="150">
        <v>0</v>
      </c>
      <c r="M34" s="150">
        <v>3205</v>
      </c>
      <c r="N34" s="161">
        <v>460.16</v>
      </c>
      <c r="O34" s="150">
        <v>0</v>
      </c>
      <c r="P34" s="161">
        <v>0</v>
      </c>
      <c r="Q34" s="161">
        <v>0.23</v>
      </c>
      <c r="R34" s="150">
        <v>0.25</v>
      </c>
      <c r="S34" s="150">
        <v>0</v>
      </c>
      <c r="T34" s="150">
        <v>0</v>
      </c>
      <c r="U34" s="150">
        <v>0</v>
      </c>
      <c r="V34" s="161">
        <v>32.77</v>
      </c>
      <c r="W34" s="150">
        <v>522</v>
      </c>
      <c r="X34" s="161">
        <v>276.31</v>
      </c>
      <c r="Y34" s="161">
        <v>4.3</v>
      </c>
      <c r="Z34" s="161">
        <v>4.3</v>
      </c>
    </row>
    <row r="35" spans="1:26" s="144" customFormat="1" ht="14.25">
      <c r="A35" s="150" t="s">
        <v>31</v>
      </c>
      <c r="B35" s="161">
        <f t="shared" si="4"/>
        <v>411.03</v>
      </c>
      <c r="C35" s="161">
        <f>B35/B36*100</f>
        <v>2.3594513636232572</v>
      </c>
      <c r="D35" s="161">
        <v>-11.7139138167306</v>
      </c>
      <c r="E35" s="150">
        <v>1096</v>
      </c>
      <c r="F35" s="161">
        <v>327.8</v>
      </c>
      <c r="G35" s="162">
        <v>196</v>
      </c>
      <c r="H35" s="161">
        <v>67.49</v>
      </c>
      <c r="I35" s="150">
        <v>2</v>
      </c>
      <c r="J35" s="150">
        <v>0.02</v>
      </c>
      <c r="K35" s="150">
        <v>0</v>
      </c>
      <c r="L35" s="150">
        <v>0</v>
      </c>
      <c r="M35" s="150">
        <v>1294</v>
      </c>
      <c r="N35" s="161">
        <v>395.31</v>
      </c>
      <c r="O35" s="150">
        <v>2</v>
      </c>
      <c r="P35" s="150">
        <v>1</v>
      </c>
      <c r="Q35" s="161">
        <v>0</v>
      </c>
      <c r="R35" s="150">
        <v>2.58</v>
      </c>
      <c r="S35" s="150">
        <v>0</v>
      </c>
      <c r="T35" s="150">
        <v>0</v>
      </c>
      <c r="U35" s="150">
        <v>0</v>
      </c>
      <c r="V35" s="150">
        <v>12.14</v>
      </c>
      <c r="W35" s="150">
        <v>477</v>
      </c>
      <c r="X35" s="161">
        <v>191.46</v>
      </c>
      <c r="Y35" s="161">
        <v>67.39</v>
      </c>
      <c r="Z35" s="161">
        <v>4.36</v>
      </c>
    </row>
    <row r="36" spans="1:27" s="144" customFormat="1" ht="15">
      <c r="A36" s="150" t="s">
        <v>34</v>
      </c>
      <c r="B36" s="161">
        <f t="shared" si="4"/>
        <v>17420.57523783019</v>
      </c>
      <c r="C36" s="150"/>
      <c r="D36" s="150">
        <v>8.09</v>
      </c>
      <c r="E36" s="162">
        <f aca="true" t="shared" si="5" ref="E36:Z36">SUM(E30:E35)</f>
        <v>31922.5</v>
      </c>
      <c r="F36" s="161">
        <f t="shared" si="5"/>
        <v>9107.869999999999</v>
      </c>
      <c r="G36" s="162">
        <f t="shared" si="5"/>
        <v>4403.5</v>
      </c>
      <c r="H36" s="161">
        <f t="shared" si="5"/>
        <v>1560.024847169811</v>
      </c>
      <c r="I36" s="162">
        <f t="shared" si="5"/>
        <v>32842</v>
      </c>
      <c r="J36" s="161">
        <f t="shared" si="5"/>
        <v>373.25</v>
      </c>
      <c r="K36" s="162">
        <f t="shared" si="5"/>
        <v>1024</v>
      </c>
      <c r="L36" s="161">
        <f t="shared" si="5"/>
        <v>149.63</v>
      </c>
      <c r="M36" s="162">
        <f t="shared" si="5"/>
        <v>70192</v>
      </c>
      <c r="N36" s="161">
        <f t="shared" si="5"/>
        <v>11190.77484716981</v>
      </c>
      <c r="O36" s="162">
        <f t="shared" si="5"/>
        <v>104</v>
      </c>
      <c r="P36" s="161">
        <f t="shared" si="5"/>
        <v>106.54579545283045</v>
      </c>
      <c r="Q36" s="161">
        <f t="shared" si="5"/>
        <v>64.81797883018868</v>
      </c>
      <c r="R36" s="161">
        <f t="shared" si="5"/>
        <v>632.1594346415094</v>
      </c>
      <c r="S36" s="161">
        <f t="shared" si="5"/>
        <v>3835.3599999999997</v>
      </c>
      <c r="T36" s="162">
        <f t="shared" si="5"/>
        <v>0</v>
      </c>
      <c r="U36" s="161">
        <f t="shared" si="5"/>
        <v>0</v>
      </c>
      <c r="V36" s="161">
        <f t="shared" si="5"/>
        <v>1590.9171817358492</v>
      </c>
      <c r="W36" s="162">
        <f t="shared" si="5"/>
        <v>25439</v>
      </c>
      <c r="X36" s="161">
        <f t="shared" si="5"/>
        <v>8334.255558</v>
      </c>
      <c r="Y36" s="161">
        <f t="shared" si="5"/>
        <v>1100.673377</v>
      </c>
      <c r="Z36" s="162">
        <f t="shared" si="5"/>
        <v>701.0894979999999</v>
      </c>
      <c r="AA36" s="185"/>
    </row>
    <row r="37" spans="1:27" s="144" customFormat="1" ht="20.25">
      <c r="A37" s="164" t="s">
        <v>38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82"/>
      <c r="R37" s="164"/>
      <c r="S37" s="164"/>
      <c r="T37" s="164"/>
      <c r="U37" s="164"/>
      <c r="V37" s="164"/>
      <c r="W37" s="164"/>
      <c r="X37" s="164"/>
      <c r="Y37" s="164"/>
      <c r="Z37" s="164"/>
      <c r="AA37" s="185"/>
    </row>
    <row r="38" spans="1:27" s="144" customFormat="1" ht="15">
      <c r="A38" s="149" t="s">
        <v>2</v>
      </c>
      <c r="B38" s="150" t="s">
        <v>3</v>
      </c>
      <c r="C38" s="151" t="s">
        <v>4</v>
      </c>
      <c r="D38" s="152" t="s">
        <v>5</v>
      </c>
      <c r="E38" s="153" t="s">
        <v>6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0" t="s">
        <v>7</v>
      </c>
      <c r="P38" s="150"/>
      <c r="Q38" s="175" t="s">
        <v>8</v>
      </c>
      <c r="R38" s="152" t="s">
        <v>9</v>
      </c>
      <c r="S38" s="152" t="s">
        <v>10</v>
      </c>
      <c r="T38" s="176" t="s">
        <v>11</v>
      </c>
      <c r="U38" s="177"/>
      <c r="V38" s="152" t="s">
        <v>12</v>
      </c>
      <c r="W38" s="153" t="s">
        <v>13</v>
      </c>
      <c r="X38" s="153" t="s">
        <v>14</v>
      </c>
      <c r="Y38" s="153" t="s">
        <v>15</v>
      </c>
      <c r="Z38" s="153" t="s">
        <v>16</v>
      </c>
      <c r="AA38" s="185"/>
    </row>
    <row r="39" spans="1:27" s="144" customFormat="1" ht="15">
      <c r="A39" s="149"/>
      <c r="B39" s="150"/>
      <c r="C39" s="154"/>
      <c r="D39" s="155"/>
      <c r="E39" s="153" t="s">
        <v>17</v>
      </c>
      <c r="F39" s="153"/>
      <c r="G39" s="156" t="s">
        <v>18</v>
      </c>
      <c r="H39" s="157"/>
      <c r="I39" s="150" t="s">
        <v>19</v>
      </c>
      <c r="J39" s="150"/>
      <c r="K39" s="150" t="s">
        <v>20</v>
      </c>
      <c r="L39" s="150"/>
      <c r="M39" s="150" t="s">
        <v>21</v>
      </c>
      <c r="N39" s="150"/>
      <c r="O39" s="150"/>
      <c r="P39" s="150"/>
      <c r="Q39" s="178"/>
      <c r="R39" s="155"/>
      <c r="S39" s="159"/>
      <c r="T39" s="179"/>
      <c r="U39" s="180"/>
      <c r="V39" s="155"/>
      <c r="W39" s="153"/>
      <c r="X39" s="153"/>
      <c r="Y39" s="153"/>
      <c r="Z39" s="153"/>
      <c r="AA39" s="185"/>
    </row>
    <row r="40" spans="1:27" s="144" customFormat="1" ht="36">
      <c r="A40" s="149"/>
      <c r="B40" s="150"/>
      <c r="C40" s="158"/>
      <c r="D40" s="159"/>
      <c r="E40" s="153" t="s">
        <v>22</v>
      </c>
      <c r="F40" s="150" t="s">
        <v>23</v>
      </c>
      <c r="G40" s="153" t="s">
        <v>22</v>
      </c>
      <c r="H40" s="150" t="s">
        <v>23</v>
      </c>
      <c r="I40" s="153" t="s">
        <v>22</v>
      </c>
      <c r="J40" s="150" t="s">
        <v>23</v>
      </c>
      <c r="K40" s="153" t="s">
        <v>22</v>
      </c>
      <c r="L40" s="161" t="s">
        <v>23</v>
      </c>
      <c r="M40" s="153" t="s">
        <v>22</v>
      </c>
      <c r="N40" s="150" t="s">
        <v>23</v>
      </c>
      <c r="O40" s="153" t="s">
        <v>24</v>
      </c>
      <c r="P40" s="150" t="s">
        <v>23</v>
      </c>
      <c r="Q40" s="181"/>
      <c r="R40" s="159"/>
      <c r="S40" s="153" t="s">
        <v>23</v>
      </c>
      <c r="T40" s="153" t="s">
        <v>25</v>
      </c>
      <c r="U40" s="153" t="s">
        <v>23</v>
      </c>
      <c r="V40" s="159"/>
      <c r="W40" s="153"/>
      <c r="X40" s="153"/>
      <c r="Y40" s="153"/>
      <c r="Z40" s="153"/>
      <c r="AA40" s="185"/>
    </row>
    <row r="41" spans="1:27" s="144" customFormat="1" ht="14.25">
      <c r="A41" s="150" t="s">
        <v>26</v>
      </c>
      <c r="B41" s="161">
        <f aca="true" t="shared" si="6" ref="B41:B45">N41+P41+Q41+R41+S41+U41+V41</f>
        <v>10294.812109999999</v>
      </c>
      <c r="C41" s="160">
        <f>B41/B45*100</f>
        <v>70.03947839564489</v>
      </c>
      <c r="D41" s="167">
        <v>-1.657716076883</v>
      </c>
      <c r="E41" s="168">
        <v>9093</v>
      </c>
      <c r="F41" s="169">
        <v>3020</v>
      </c>
      <c r="G41" s="170">
        <v>808</v>
      </c>
      <c r="H41" s="169">
        <v>230</v>
      </c>
      <c r="I41" s="170">
        <v>17478</v>
      </c>
      <c r="J41" s="169">
        <v>201</v>
      </c>
      <c r="K41" s="170">
        <v>410</v>
      </c>
      <c r="L41" s="169">
        <v>103</v>
      </c>
      <c r="M41" s="168">
        <v>27789</v>
      </c>
      <c r="N41" s="169">
        <v>3554</v>
      </c>
      <c r="O41" s="170">
        <v>23</v>
      </c>
      <c r="P41" s="169">
        <v>49.283554</v>
      </c>
      <c r="Q41" s="167">
        <v>57.05064</v>
      </c>
      <c r="R41" s="169">
        <v>486.383631</v>
      </c>
      <c r="S41" s="169">
        <v>3321.96</v>
      </c>
      <c r="T41" s="168">
        <v>576638</v>
      </c>
      <c r="U41" s="168">
        <v>2133.68</v>
      </c>
      <c r="V41" s="169">
        <v>692.454285</v>
      </c>
      <c r="W41" s="170">
        <v>19570</v>
      </c>
      <c r="X41" s="183">
        <v>4483.797071</v>
      </c>
      <c r="Y41" s="183">
        <v>352.433117</v>
      </c>
      <c r="Z41" s="183">
        <v>242.52904</v>
      </c>
      <c r="AA41" s="186"/>
    </row>
    <row r="42" spans="1:27" s="144" customFormat="1" ht="15">
      <c r="A42" s="150" t="s">
        <v>27</v>
      </c>
      <c r="B42" s="161">
        <f t="shared" si="6"/>
        <v>3054.34</v>
      </c>
      <c r="C42" s="160">
        <f>B42/B45*100</f>
        <v>20.779823677904314</v>
      </c>
      <c r="D42" s="161">
        <v>41.4419545898686</v>
      </c>
      <c r="E42" s="150">
        <v>10083</v>
      </c>
      <c r="F42" s="150">
        <v>1400.13</v>
      </c>
      <c r="G42" s="150">
        <v>958</v>
      </c>
      <c r="H42" s="150">
        <v>171.6</v>
      </c>
      <c r="I42" s="150">
        <v>8768</v>
      </c>
      <c r="J42" s="150">
        <v>99.2</v>
      </c>
      <c r="K42" s="150">
        <v>0</v>
      </c>
      <c r="L42" s="150">
        <v>0</v>
      </c>
      <c r="M42" s="150">
        <v>19809</v>
      </c>
      <c r="N42" s="150">
        <v>1670.93</v>
      </c>
      <c r="O42" s="150">
        <v>16</v>
      </c>
      <c r="P42" s="150">
        <v>50.36</v>
      </c>
      <c r="Q42" s="161">
        <v>0</v>
      </c>
      <c r="R42" s="150">
        <v>91.58</v>
      </c>
      <c r="S42" s="150">
        <v>1072.67</v>
      </c>
      <c r="T42" s="150">
        <v>0</v>
      </c>
      <c r="U42" s="150">
        <v>0</v>
      </c>
      <c r="V42" s="150">
        <v>168.8</v>
      </c>
      <c r="W42" s="150">
        <v>4048</v>
      </c>
      <c r="X42" s="150">
        <v>1469.1</v>
      </c>
      <c r="Y42" s="150">
        <v>243.12</v>
      </c>
      <c r="Z42" s="150">
        <v>132.22</v>
      </c>
      <c r="AA42" s="185"/>
    </row>
    <row r="43" spans="1:27" s="144" customFormat="1" ht="15">
      <c r="A43" s="150" t="s">
        <v>28</v>
      </c>
      <c r="B43" s="161">
        <f t="shared" si="6"/>
        <v>324.87</v>
      </c>
      <c r="C43" s="160">
        <f>B43/B45*100</f>
        <v>2.2102127851649698</v>
      </c>
      <c r="D43" s="161">
        <v>-0.541814619811431</v>
      </c>
      <c r="E43" s="150">
        <v>292</v>
      </c>
      <c r="F43" s="150">
        <v>106.57</v>
      </c>
      <c r="G43" s="150">
        <v>146</v>
      </c>
      <c r="H43" s="150">
        <v>44.26</v>
      </c>
      <c r="I43" s="150">
        <v>2703</v>
      </c>
      <c r="J43" s="150">
        <v>30.59</v>
      </c>
      <c r="K43" s="150">
        <v>4</v>
      </c>
      <c r="L43" s="150">
        <v>0.42</v>
      </c>
      <c r="M43" s="150">
        <v>3145</v>
      </c>
      <c r="N43" s="150">
        <v>181.84</v>
      </c>
      <c r="O43" s="150">
        <v>1</v>
      </c>
      <c r="P43" s="150">
        <v>0.45</v>
      </c>
      <c r="Q43" s="161">
        <v>0</v>
      </c>
      <c r="R43" s="150">
        <v>59.28</v>
      </c>
      <c r="S43" s="150">
        <v>0</v>
      </c>
      <c r="T43" s="150">
        <v>0</v>
      </c>
      <c r="U43" s="150">
        <v>0</v>
      </c>
      <c r="V43" s="150">
        <v>83.3</v>
      </c>
      <c r="W43" s="150">
        <v>513</v>
      </c>
      <c r="X43" s="150">
        <v>152.3</v>
      </c>
      <c r="Y43" s="150">
        <v>0</v>
      </c>
      <c r="Z43" s="150">
        <v>0</v>
      </c>
      <c r="AA43" s="185"/>
    </row>
    <row r="44" spans="1:27" s="144" customFormat="1" ht="15">
      <c r="A44" s="150" t="s">
        <v>30</v>
      </c>
      <c r="B44" s="161">
        <f t="shared" si="6"/>
        <v>1024.5626679245283</v>
      </c>
      <c r="C44" s="160">
        <f>B44/B45*100</f>
        <v>6.970485141285818</v>
      </c>
      <c r="D44" s="161">
        <v>21.5741533391502</v>
      </c>
      <c r="E44" s="150">
        <v>3323</v>
      </c>
      <c r="F44" s="161">
        <v>636.92</v>
      </c>
      <c r="G44" s="150">
        <v>2057</v>
      </c>
      <c r="H44" s="161">
        <v>326.954820754717</v>
      </c>
      <c r="I44" s="150">
        <v>0</v>
      </c>
      <c r="J44" s="161">
        <v>0</v>
      </c>
      <c r="K44" s="150">
        <v>0</v>
      </c>
      <c r="L44" s="150">
        <v>0</v>
      </c>
      <c r="M44" s="150">
        <v>5380</v>
      </c>
      <c r="N44" s="161">
        <v>963.874820754717</v>
      </c>
      <c r="O44" s="150">
        <v>1</v>
      </c>
      <c r="P44" s="161">
        <v>0.0818867924528206</v>
      </c>
      <c r="Q44" s="161">
        <v>0.00283018867924528</v>
      </c>
      <c r="R44" s="161">
        <v>41.7392047169811</v>
      </c>
      <c r="S44" s="150">
        <v>0</v>
      </c>
      <c r="T44" s="150">
        <v>0</v>
      </c>
      <c r="U44" s="150">
        <v>0</v>
      </c>
      <c r="V44" s="161">
        <v>18.8639254716981</v>
      </c>
      <c r="W44" s="150">
        <v>77</v>
      </c>
      <c r="X44" s="161">
        <v>465.46</v>
      </c>
      <c r="Y44" s="161">
        <v>118.23</v>
      </c>
      <c r="Z44" s="161">
        <v>74.33</v>
      </c>
      <c r="AA44" s="185"/>
    </row>
    <row r="45" spans="1:27" s="144" customFormat="1" ht="15">
      <c r="A45" s="150" t="s">
        <v>34</v>
      </c>
      <c r="B45" s="161">
        <f t="shared" si="6"/>
        <v>14698.584777924529</v>
      </c>
      <c r="C45" s="171"/>
      <c r="D45" s="161">
        <v>6.53</v>
      </c>
      <c r="E45" s="162">
        <f aca="true" t="shared" si="7" ref="E45:Z45">SUM(E41:E44)</f>
        <v>22791</v>
      </c>
      <c r="F45" s="161">
        <f t="shared" si="7"/>
        <v>5163.62</v>
      </c>
      <c r="G45" s="150">
        <f t="shared" si="7"/>
        <v>3969</v>
      </c>
      <c r="H45" s="161">
        <f t="shared" si="7"/>
        <v>772.814820754717</v>
      </c>
      <c r="I45" s="162">
        <f t="shared" si="7"/>
        <v>28949</v>
      </c>
      <c r="J45" s="161">
        <f t="shared" si="7"/>
        <v>330.78999999999996</v>
      </c>
      <c r="K45" s="150">
        <f t="shared" si="7"/>
        <v>414</v>
      </c>
      <c r="L45" s="161">
        <f t="shared" si="7"/>
        <v>103.42</v>
      </c>
      <c r="M45" s="161">
        <f t="shared" si="7"/>
        <v>56123</v>
      </c>
      <c r="N45" s="161">
        <f t="shared" si="7"/>
        <v>6370.644820754717</v>
      </c>
      <c r="O45" s="161">
        <f t="shared" si="7"/>
        <v>41</v>
      </c>
      <c r="P45" s="161">
        <f t="shared" si="7"/>
        <v>100.17544079245282</v>
      </c>
      <c r="Q45" s="161">
        <f t="shared" si="7"/>
        <v>57.05347018867925</v>
      </c>
      <c r="R45" s="161">
        <f t="shared" si="7"/>
        <v>678.9828357169811</v>
      </c>
      <c r="S45" s="161">
        <f t="shared" si="7"/>
        <v>4394.63</v>
      </c>
      <c r="T45" s="162">
        <f t="shared" si="7"/>
        <v>576638</v>
      </c>
      <c r="U45" s="161">
        <f t="shared" si="7"/>
        <v>2133.68</v>
      </c>
      <c r="V45" s="161">
        <f t="shared" si="7"/>
        <v>963.418210471698</v>
      </c>
      <c r="W45" s="161">
        <f t="shared" si="7"/>
        <v>24208</v>
      </c>
      <c r="X45" s="161">
        <f t="shared" si="7"/>
        <v>6570.657071</v>
      </c>
      <c r="Y45" s="161">
        <f t="shared" si="7"/>
        <v>713.783117</v>
      </c>
      <c r="Z45" s="161">
        <f t="shared" si="7"/>
        <v>449.07904</v>
      </c>
      <c r="AA45" s="185"/>
    </row>
    <row r="46" spans="1:27" s="144" customFormat="1" ht="20.25">
      <c r="A46" s="164" t="s">
        <v>39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82"/>
      <c r="R46" s="164"/>
      <c r="S46" s="164"/>
      <c r="T46" s="164"/>
      <c r="U46" s="164"/>
      <c r="V46" s="164"/>
      <c r="W46" s="164"/>
      <c r="X46" s="164"/>
      <c r="Y46" s="164"/>
      <c r="Z46" s="164"/>
      <c r="AA46" s="185"/>
    </row>
    <row r="47" spans="1:27" s="144" customFormat="1" ht="15">
      <c r="A47" s="149" t="s">
        <v>2</v>
      </c>
      <c r="B47" s="150" t="s">
        <v>3</v>
      </c>
      <c r="C47" s="151" t="s">
        <v>4</v>
      </c>
      <c r="D47" s="152" t="s">
        <v>5</v>
      </c>
      <c r="E47" s="153" t="s">
        <v>6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0" t="s">
        <v>7</v>
      </c>
      <c r="P47" s="150"/>
      <c r="Q47" s="175" t="s">
        <v>8</v>
      </c>
      <c r="R47" s="152" t="s">
        <v>9</v>
      </c>
      <c r="S47" s="152" t="s">
        <v>10</v>
      </c>
      <c r="T47" s="176" t="s">
        <v>11</v>
      </c>
      <c r="U47" s="177"/>
      <c r="V47" s="152" t="s">
        <v>12</v>
      </c>
      <c r="W47" s="153" t="s">
        <v>13</v>
      </c>
      <c r="X47" s="153" t="s">
        <v>14</v>
      </c>
      <c r="Y47" s="153" t="s">
        <v>15</v>
      </c>
      <c r="Z47" s="153" t="s">
        <v>16</v>
      </c>
      <c r="AA47" s="185"/>
    </row>
    <row r="48" spans="1:27" s="144" customFormat="1" ht="15">
      <c r="A48" s="149"/>
      <c r="B48" s="150"/>
      <c r="C48" s="154"/>
      <c r="D48" s="155"/>
      <c r="E48" s="153" t="s">
        <v>17</v>
      </c>
      <c r="F48" s="153"/>
      <c r="G48" s="156" t="s">
        <v>18</v>
      </c>
      <c r="H48" s="157"/>
      <c r="I48" s="150" t="s">
        <v>19</v>
      </c>
      <c r="J48" s="150"/>
      <c r="K48" s="150" t="s">
        <v>20</v>
      </c>
      <c r="L48" s="150"/>
      <c r="M48" s="150" t="s">
        <v>21</v>
      </c>
      <c r="N48" s="150"/>
      <c r="O48" s="150"/>
      <c r="P48" s="150"/>
      <c r="Q48" s="178"/>
      <c r="R48" s="155"/>
      <c r="S48" s="159"/>
      <c r="T48" s="179"/>
      <c r="U48" s="180"/>
      <c r="V48" s="155"/>
      <c r="W48" s="153"/>
      <c r="X48" s="153"/>
      <c r="Y48" s="153"/>
      <c r="Z48" s="153"/>
      <c r="AA48" s="185"/>
    </row>
    <row r="49" spans="1:27" s="144" customFormat="1" ht="36">
      <c r="A49" s="149"/>
      <c r="B49" s="150"/>
      <c r="C49" s="158"/>
      <c r="D49" s="159"/>
      <c r="E49" s="153" t="s">
        <v>22</v>
      </c>
      <c r="F49" s="150" t="s">
        <v>23</v>
      </c>
      <c r="G49" s="153" t="s">
        <v>22</v>
      </c>
      <c r="H49" s="150" t="s">
        <v>23</v>
      </c>
      <c r="I49" s="153" t="s">
        <v>22</v>
      </c>
      <c r="J49" s="150" t="s">
        <v>23</v>
      </c>
      <c r="K49" s="153" t="s">
        <v>22</v>
      </c>
      <c r="L49" s="161" t="s">
        <v>23</v>
      </c>
      <c r="M49" s="153" t="s">
        <v>22</v>
      </c>
      <c r="N49" s="150" t="s">
        <v>23</v>
      </c>
      <c r="O49" s="153" t="s">
        <v>24</v>
      </c>
      <c r="P49" s="150" t="s">
        <v>23</v>
      </c>
      <c r="Q49" s="181"/>
      <c r="R49" s="159"/>
      <c r="S49" s="153" t="s">
        <v>23</v>
      </c>
      <c r="T49" s="153" t="s">
        <v>25</v>
      </c>
      <c r="U49" s="153" t="s">
        <v>23</v>
      </c>
      <c r="V49" s="159"/>
      <c r="W49" s="153"/>
      <c r="X49" s="153"/>
      <c r="Y49" s="153"/>
      <c r="Z49" s="153"/>
      <c r="AA49" s="185"/>
    </row>
    <row r="50" spans="1:27" s="144" customFormat="1" ht="15">
      <c r="A50" s="150" t="s">
        <v>26</v>
      </c>
      <c r="B50" s="161">
        <f aca="true" t="shared" si="8" ref="B50:B54">N50+P50+Q50+R50+S50+U50+V50</f>
        <v>3137.314497</v>
      </c>
      <c r="C50" s="160">
        <f>B50/B54*100</f>
        <v>57.6272298733557</v>
      </c>
      <c r="D50" s="167">
        <v>30.8407697722821</v>
      </c>
      <c r="E50" s="168">
        <v>5254</v>
      </c>
      <c r="F50" s="169">
        <v>1620</v>
      </c>
      <c r="G50" s="170">
        <v>286</v>
      </c>
      <c r="H50" s="169">
        <v>84</v>
      </c>
      <c r="I50" s="170">
        <v>2913</v>
      </c>
      <c r="J50" s="169">
        <v>33</v>
      </c>
      <c r="K50" s="170">
        <v>42</v>
      </c>
      <c r="L50" s="169">
        <v>6.632804</v>
      </c>
      <c r="M50" s="168">
        <v>8495</v>
      </c>
      <c r="N50" s="169">
        <v>1743.632804</v>
      </c>
      <c r="O50" s="170">
        <v>8</v>
      </c>
      <c r="P50" s="169">
        <v>11.38328</v>
      </c>
      <c r="Q50" s="167">
        <v>30.217732</v>
      </c>
      <c r="R50" s="169">
        <v>122.24716</v>
      </c>
      <c r="S50" s="169">
        <v>355.57</v>
      </c>
      <c r="T50" s="168">
        <v>206705</v>
      </c>
      <c r="U50" s="168">
        <v>764.8</v>
      </c>
      <c r="V50" s="169">
        <v>109.463521</v>
      </c>
      <c r="W50" s="170">
        <v>1260</v>
      </c>
      <c r="X50" s="183">
        <v>848.860527</v>
      </c>
      <c r="Y50" s="183">
        <v>219.145005</v>
      </c>
      <c r="Z50" s="183">
        <v>173.709809</v>
      </c>
      <c r="AA50" s="185"/>
    </row>
    <row r="51" spans="1:27" s="144" customFormat="1" ht="15">
      <c r="A51" s="150" t="s">
        <v>27</v>
      </c>
      <c r="B51" s="161">
        <f t="shared" si="8"/>
        <v>565.64</v>
      </c>
      <c r="C51" s="160">
        <f>B51/B54*100</f>
        <v>10.389862519914566</v>
      </c>
      <c r="D51" s="160">
        <v>-5.54089709762534</v>
      </c>
      <c r="E51" s="150">
        <v>4725</v>
      </c>
      <c r="F51" s="150">
        <v>489.26</v>
      </c>
      <c r="G51" s="150">
        <v>192</v>
      </c>
      <c r="H51" s="150">
        <v>33.64</v>
      </c>
      <c r="I51" s="150">
        <v>741</v>
      </c>
      <c r="J51" s="150">
        <v>8.39</v>
      </c>
      <c r="K51" s="150">
        <v>0</v>
      </c>
      <c r="L51" s="150">
        <v>0</v>
      </c>
      <c r="M51" s="150">
        <v>5658</v>
      </c>
      <c r="N51" s="150">
        <v>531.29</v>
      </c>
      <c r="O51" s="150">
        <v>0</v>
      </c>
      <c r="P51" s="150">
        <v>0</v>
      </c>
      <c r="Q51" s="161">
        <v>0</v>
      </c>
      <c r="R51" s="150">
        <v>9.82</v>
      </c>
      <c r="S51" s="150">
        <v>0</v>
      </c>
      <c r="T51" s="150">
        <v>0</v>
      </c>
      <c r="U51" s="150">
        <v>0</v>
      </c>
      <c r="V51" s="150">
        <v>24.53</v>
      </c>
      <c r="W51" s="150">
        <v>333</v>
      </c>
      <c r="X51" s="150">
        <v>203.54</v>
      </c>
      <c r="Y51" s="150">
        <v>72.45</v>
      </c>
      <c r="Z51" s="150">
        <v>53.25</v>
      </c>
      <c r="AA51" s="185"/>
    </row>
    <row r="52" spans="1:27" s="144" customFormat="1" ht="15">
      <c r="A52" s="150" t="s">
        <v>28</v>
      </c>
      <c r="B52" s="161">
        <f t="shared" si="8"/>
        <v>1252.82</v>
      </c>
      <c r="C52" s="160">
        <f>B52/B54*100</f>
        <v>23.012211940809287</v>
      </c>
      <c r="D52" s="160">
        <v>-47.7784400935394</v>
      </c>
      <c r="E52" s="150">
        <v>860</v>
      </c>
      <c r="F52" s="150">
        <v>303.26</v>
      </c>
      <c r="G52" s="150">
        <v>86</v>
      </c>
      <c r="H52" s="150">
        <v>27.41</v>
      </c>
      <c r="I52" s="150">
        <v>1525</v>
      </c>
      <c r="J52" s="150">
        <v>17.21</v>
      </c>
      <c r="K52" s="150">
        <v>0</v>
      </c>
      <c r="L52" s="150">
        <v>0</v>
      </c>
      <c r="M52" s="150">
        <v>2471</v>
      </c>
      <c r="N52" s="150">
        <v>347.88</v>
      </c>
      <c r="O52" s="150">
        <v>7</v>
      </c>
      <c r="P52" s="150">
        <v>5.23</v>
      </c>
      <c r="Q52" s="161">
        <v>0</v>
      </c>
      <c r="R52" s="150">
        <v>99.62</v>
      </c>
      <c r="S52" s="150">
        <v>708.25</v>
      </c>
      <c r="T52" s="150">
        <v>0</v>
      </c>
      <c r="U52" s="150">
        <v>0</v>
      </c>
      <c r="V52" s="150">
        <v>91.84</v>
      </c>
      <c r="W52" s="150">
        <v>1768</v>
      </c>
      <c r="X52" s="150">
        <v>1237.41</v>
      </c>
      <c r="Y52" s="150">
        <v>0</v>
      </c>
      <c r="Z52" s="150">
        <v>0</v>
      </c>
      <c r="AA52" s="185"/>
    </row>
    <row r="53" spans="1:26" s="144" customFormat="1" ht="14.25">
      <c r="A53" s="150" t="s">
        <v>30</v>
      </c>
      <c r="B53" s="161">
        <f t="shared" si="8"/>
        <v>488.37838679245283</v>
      </c>
      <c r="C53" s="160">
        <f>B53/B54*100</f>
        <v>8.970695665920452</v>
      </c>
      <c r="D53" s="161">
        <v>596.005068708892</v>
      </c>
      <c r="E53" s="150">
        <v>1321</v>
      </c>
      <c r="F53" s="161">
        <v>230.84</v>
      </c>
      <c r="G53" s="150">
        <v>409</v>
      </c>
      <c r="H53" s="150">
        <v>65.470591509434</v>
      </c>
      <c r="I53" s="150">
        <v>0</v>
      </c>
      <c r="J53" s="150">
        <v>0</v>
      </c>
      <c r="K53" s="150">
        <v>0</v>
      </c>
      <c r="L53" s="150">
        <v>0</v>
      </c>
      <c r="M53" s="150">
        <v>1730</v>
      </c>
      <c r="N53" s="161">
        <v>296.310591509434</v>
      </c>
      <c r="O53" s="150">
        <v>0</v>
      </c>
      <c r="P53" s="161">
        <v>4.67223396226415</v>
      </c>
      <c r="Q53" s="161">
        <v>1.83018867924528</v>
      </c>
      <c r="R53" s="161">
        <v>6.24042924528302</v>
      </c>
      <c r="S53" s="161">
        <v>171.82</v>
      </c>
      <c r="T53" s="150">
        <v>0</v>
      </c>
      <c r="U53" s="150">
        <v>0</v>
      </c>
      <c r="V53" s="161">
        <v>7.50494339622641</v>
      </c>
      <c r="W53" s="150">
        <v>64</v>
      </c>
      <c r="X53" s="150">
        <v>96.15</v>
      </c>
      <c r="Y53" s="150">
        <v>40.94</v>
      </c>
      <c r="Z53" s="150">
        <v>26.79</v>
      </c>
    </row>
    <row r="54" spans="1:26" s="144" customFormat="1" ht="14.25">
      <c r="A54" s="150" t="s">
        <v>34</v>
      </c>
      <c r="B54" s="161">
        <f t="shared" si="8"/>
        <v>5444.1528837924525</v>
      </c>
      <c r="C54" s="171"/>
      <c r="D54" s="150">
        <v>-0.4</v>
      </c>
      <c r="E54" s="162">
        <f aca="true" t="shared" si="9" ref="E54:Z54">SUM(E50:E53)</f>
        <v>12160</v>
      </c>
      <c r="F54" s="161">
        <f t="shared" si="9"/>
        <v>2643.3600000000006</v>
      </c>
      <c r="G54" s="162">
        <f t="shared" si="9"/>
        <v>973</v>
      </c>
      <c r="H54" s="161">
        <f t="shared" si="9"/>
        <v>210.520591509434</v>
      </c>
      <c r="I54" s="162">
        <f t="shared" si="9"/>
        <v>5179</v>
      </c>
      <c r="J54" s="161">
        <f t="shared" si="9"/>
        <v>58.6</v>
      </c>
      <c r="K54" s="162">
        <f t="shared" si="9"/>
        <v>42</v>
      </c>
      <c r="L54" s="161">
        <f t="shared" si="9"/>
        <v>6.632804</v>
      </c>
      <c r="M54" s="162">
        <f t="shared" si="9"/>
        <v>18354</v>
      </c>
      <c r="N54" s="161">
        <f t="shared" si="9"/>
        <v>2919.1133955094338</v>
      </c>
      <c r="O54" s="162">
        <f t="shared" si="9"/>
        <v>15</v>
      </c>
      <c r="P54" s="161">
        <f t="shared" si="9"/>
        <v>21.28551396226415</v>
      </c>
      <c r="Q54" s="161">
        <f t="shared" si="9"/>
        <v>32.04792067924528</v>
      </c>
      <c r="R54" s="161">
        <f t="shared" si="9"/>
        <v>237.92758924528303</v>
      </c>
      <c r="S54" s="161">
        <f t="shared" si="9"/>
        <v>1235.6399999999999</v>
      </c>
      <c r="T54" s="162">
        <f t="shared" si="9"/>
        <v>206705</v>
      </c>
      <c r="U54" s="161">
        <f t="shared" si="9"/>
        <v>764.8</v>
      </c>
      <c r="V54" s="161">
        <f t="shared" si="9"/>
        <v>233.3384643962264</v>
      </c>
      <c r="W54" s="162">
        <f t="shared" si="9"/>
        <v>3425</v>
      </c>
      <c r="X54" s="161">
        <f t="shared" si="9"/>
        <v>2385.960527</v>
      </c>
      <c r="Y54" s="161">
        <f t="shared" si="9"/>
        <v>332.535005</v>
      </c>
      <c r="Z54" s="161">
        <f t="shared" si="9"/>
        <v>253.749809</v>
      </c>
    </row>
    <row r="55" spans="1:26" s="144" customFormat="1" ht="20.25">
      <c r="A55" s="164" t="s">
        <v>40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82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s="144" customFormat="1" ht="14.25">
      <c r="A56" s="149" t="s">
        <v>2</v>
      </c>
      <c r="B56" s="150" t="s">
        <v>3</v>
      </c>
      <c r="C56" s="151" t="s">
        <v>4</v>
      </c>
      <c r="D56" s="152" t="s">
        <v>5</v>
      </c>
      <c r="E56" s="153" t="s">
        <v>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0" t="s">
        <v>7</v>
      </c>
      <c r="P56" s="150"/>
      <c r="Q56" s="175" t="s">
        <v>8</v>
      </c>
      <c r="R56" s="152" t="s">
        <v>9</v>
      </c>
      <c r="S56" s="152" t="s">
        <v>10</v>
      </c>
      <c r="T56" s="176" t="s">
        <v>11</v>
      </c>
      <c r="U56" s="177"/>
      <c r="V56" s="152" t="s">
        <v>12</v>
      </c>
      <c r="W56" s="153" t="s">
        <v>13</v>
      </c>
      <c r="X56" s="153" t="s">
        <v>14</v>
      </c>
      <c r="Y56" s="153" t="s">
        <v>15</v>
      </c>
      <c r="Z56" s="153" t="s">
        <v>16</v>
      </c>
    </row>
    <row r="57" spans="1:26" s="144" customFormat="1" ht="14.25">
      <c r="A57" s="149"/>
      <c r="B57" s="150"/>
      <c r="C57" s="154"/>
      <c r="D57" s="155"/>
      <c r="E57" s="153" t="s">
        <v>17</v>
      </c>
      <c r="F57" s="153"/>
      <c r="G57" s="156" t="s">
        <v>18</v>
      </c>
      <c r="H57" s="157"/>
      <c r="I57" s="150" t="s">
        <v>19</v>
      </c>
      <c r="J57" s="150"/>
      <c r="K57" s="150" t="s">
        <v>20</v>
      </c>
      <c r="L57" s="150"/>
      <c r="M57" s="150" t="s">
        <v>21</v>
      </c>
      <c r="N57" s="150"/>
      <c r="O57" s="150"/>
      <c r="P57" s="150"/>
      <c r="Q57" s="178"/>
      <c r="R57" s="155"/>
      <c r="S57" s="159"/>
      <c r="T57" s="179"/>
      <c r="U57" s="180"/>
      <c r="V57" s="155"/>
      <c r="W57" s="153"/>
      <c r="X57" s="153"/>
      <c r="Y57" s="153"/>
      <c r="Z57" s="153"/>
    </row>
    <row r="58" spans="1:26" s="144" customFormat="1" ht="36">
      <c r="A58" s="149"/>
      <c r="B58" s="150"/>
      <c r="C58" s="158"/>
      <c r="D58" s="159"/>
      <c r="E58" s="153" t="s">
        <v>22</v>
      </c>
      <c r="F58" s="150" t="s">
        <v>23</v>
      </c>
      <c r="G58" s="153" t="s">
        <v>22</v>
      </c>
      <c r="H58" s="150" t="s">
        <v>23</v>
      </c>
      <c r="I58" s="153" t="s">
        <v>22</v>
      </c>
      <c r="J58" s="150" t="s">
        <v>23</v>
      </c>
      <c r="K58" s="153" t="s">
        <v>22</v>
      </c>
      <c r="L58" s="161" t="s">
        <v>23</v>
      </c>
      <c r="M58" s="153" t="s">
        <v>22</v>
      </c>
      <c r="N58" s="150" t="s">
        <v>23</v>
      </c>
      <c r="O58" s="153" t="s">
        <v>24</v>
      </c>
      <c r="P58" s="150" t="s">
        <v>23</v>
      </c>
      <c r="Q58" s="181"/>
      <c r="R58" s="159"/>
      <c r="S58" s="153" t="s">
        <v>23</v>
      </c>
      <c r="T58" s="153" t="s">
        <v>25</v>
      </c>
      <c r="U58" s="153" t="s">
        <v>23</v>
      </c>
      <c r="V58" s="159"/>
      <c r="W58" s="153"/>
      <c r="X58" s="153"/>
      <c r="Y58" s="153"/>
      <c r="Z58" s="153"/>
    </row>
    <row r="59" spans="1:26" s="144" customFormat="1" ht="14.25">
      <c r="A59" s="150" t="s">
        <v>26</v>
      </c>
      <c r="B59" s="161">
        <f aca="true" t="shared" si="10" ref="B59:B63">N59+P59+Q59+R59+S59+U59+V59</f>
        <v>3450.186623</v>
      </c>
      <c r="C59" s="160">
        <f aca="true" t="shared" si="11" ref="C59:C62">B59/B$63*100</f>
        <v>68.70930487744928</v>
      </c>
      <c r="D59" s="167">
        <v>30.3509593839472</v>
      </c>
      <c r="E59" s="168">
        <v>6823</v>
      </c>
      <c r="F59" s="169">
        <v>2134</v>
      </c>
      <c r="G59" s="170">
        <v>161</v>
      </c>
      <c r="H59" s="169">
        <v>45</v>
      </c>
      <c r="I59" s="170">
        <v>7572</v>
      </c>
      <c r="J59" s="169">
        <v>86</v>
      </c>
      <c r="K59" s="170">
        <v>41</v>
      </c>
      <c r="L59" s="169">
        <v>7</v>
      </c>
      <c r="M59" s="168">
        <v>14597</v>
      </c>
      <c r="N59" s="169">
        <v>2272</v>
      </c>
      <c r="O59" s="170">
        <v>2</v>
      </c>
      <c r="P59" s="169">
        <v>31.475118</v>
      </c>
      <c r="Q59" s="167">
        <v>22.08291</v>
      </c>
      <c r="R59" s="169">
        <v>49.340067</v>
      </c>
      <c r="S59" s="169">
        <v>791.1</v>
      </c>
      <c r="T59" s="168">
        <v>0</v>
      </c>
      <c r="U59" s="168">
        <v>0</v>
      </c>
      <c r="V59" s="169">
        <v>284.188528</v>
      </c>
      <c r="W59" s="170">
        <v>3733</v>
      </c>
      <c r="X59" s="183">
        <v>1490.815041</v>
      </c>
      <c r="Y59" s="183">
        <v>262.717233</v>
      </c>
      <c r="Z59" s="183">
        <v>197.022724</v>
      </c>
    </row>
    <row r="60" spans="1:26" s="144" customFormat="1" ht="14.25">
      <c r="A60" s="150" t="s">
        <v>27</v>
      </c>
      <c r="B60" s="161">
        <f t="shared" si="10"/>
        <v>1391.49</v>
      </c>
      <c r="C60" s="160">
        <f t="shared" si="11"/>
        <v>27.711054818474935</v>
      </c>
      <c r="D60" s="161">
        <v>-2.04568652986519</v>
      </c>
      <c r="E60" s="150">
        <v>6765</v>
      </c>
      <c r="F60" s="150">
        <v>1272.94</v>
      </c>
      <c r="G60" s="172">
        <v>235</v>
      </c>
      <c r="H60" s="150">
        <v>41.27</v>
      </c>
      <c r="I60" s="172">
        <v>516</v>
      </c>
      <c r="J60" s="150">
        <v>5.82</v>
      </c>
      <c r="K60" s="172">
        <v>0</v>
      </c>
      <c r="L60" s="150">
        <v>0</v>
      </c>
      <c r="M60" s="172">
        <v>7516</v>
      </c>
      <c r="N60" s="150">
        <v>1320.03</v>
      </c>
      <c r="O60" s="172">
        <v>958</v>
      </c>
      <c r="P60" s="150">
        <v>25.71</v>
      </c>
      <c r="Q60" s="161">
        <v>0</v>
      </c>
      <c r="R60" s="150">
        <v>18.86</v>
      </c>
      <c r="S60" s="150">
        <v>0</v>
      </c>
      <c r="T60" s="172">
        <v>0</v>
      </c>
      <c r="U60" s="150">
        <v>0</v>
      </c>
      <c r="V60" s="150">
        <v>26.89</v>
      </c>
      <c r="W60" s="150">
        <v>1107</v>
      </c>
      <c r="X60" s="150">
        <v>536.95</v>
      </c>
      <c r="Y60" s="150">
        <v>137.88</v>
      </c>
      <c r="Z60" s="150">
        <v>91.69</v>
      </c>
    </row>
    <row r="61" spans="1:26" s="144" customFormat="1" ht="14.25">
      <c r="A61" s="150" t="s">
        <v>30</v>
      </c>
      <c r="B61" s="161">
        <f t="shared" si="10"/>
        <v>72.93897452830188</v>
      </c>
      <c r="C61" s="160">
        <f t="shared" si="11"/>
        <v>1.4525551182955827</v>
      </c>
      <c r="D61" s="161" t="s">
        <v>36</v>
      </c>
      <c r="E61" s="150">
        <v>291</v>
      </c>
      <c r="F61" s="150">
        <v>71.22</v>
      </c>
      <c r="G61" s="172">
        <v>0</v>
      </c>
      <c r="H61" s="150">
        <v>0</v>
      </c>
      <c r="I61" s="172">
        <v>0</v>
      </c>
      <c r="J61" s="150">
        <v>0</v>
      </c>
      <c r="K61" s="172">
        <v>0</v>
      </c>
      <c r="L61" s="150">
        <v>0</v>
      </c>
      <c r="M61" s="172">
        <v>291</v>
      </c>
      <c r="N61" s="150">
        <v>71.22</v>
      </c>
      <c r="O61" s="172">
        <v>1</v>
      </c>
      <c r="P61" s="161">
        <v>0.261993396226415</v>
      </c>
      <c r="Q61" s="161">
        <v>0</v>
      </c>
      <c r="R61" s="150">
        <v>0</v>
      </c>
      <c r="S61" s="150">
        <v>0</v>
      </c>
      <c r="T61" s="172">
        <v>0</v>
      </c>
      <c r="U61" s="150">
        <v>0</v>
      </c>
      <c r="V61" s="161">
        <v>1.45698113207547</v>
      </c>
      <c r="W61" s="150">
        <v>0</v>
      </c>
      <c r="X61" s="150">
        <v>0.17</v>
      </c>
      <c r="Y61" s="150">
        <v>5.35</v>
      </c>
      <c r="Z61" s="150">
        <v>2.24</v>
      </c>
    </row>
    <row r="62" spans="1:26" s="144" customFormat="1" ht="14.25">
      <c r="A62" s="150" t="s">
        <v>32</v>
      </c>
      <c r="B62" s="161">
        <f t="shared" si="10"/>
        <v>106.81</v>
      </c>
      <c r="C62" s="160">
        <f t="shared" si="11"/>
        <v>2.127085185780212</v>
      </c>
      <c r="D62" s="161">
        <v>-87.4237607441422</v>
      </c>
      <c r="E62" s="150">
        <v>14</v>
      </c>
      <c r="F62" s="150">
        <v>5.83</v>
      </c>
      <c r="G62" s="172">
        <v>0</v>
      </c>
      <c r="H62" s="150">
        <v>0</v>
      </c>
      <c r="I62" s="172">
        <v>0</v>
      </c>
      <c r="J62" s="150">
        <v>0</v>
      </c>
      <c r="K62" s="172">
        <v>0</v>
      </c>
      <c r="L62" s="150">
        <v>0</v>
      </c>
      <c r="M62" s="172">
        <v>14</v>
      </c>
      <c r="N62" s="150">
        <v>5.83</v>
      </c>
      <c r="O62" s="172">
        <v>0</v>
      </c>
      <c r="P62" s="150">
        <v>0</v>
      </c>
      <c r="Q62" s="161">
        <v>0</v>
      </c>
      <c r="R62" s="150">
        <v>0</v>
      </c>
      <c r="S62" s="150">
        <v>100.98</v>
      </c>
      <c r="T62" s="172">
        <v>0</v>
      </c>
      <c r="U62" s="150">
        <v>0</v>
      </c>
      <c r="V62" s="150">
        <v>0</v>
      </c>
      <c r="W62" s="150">
        <v>10479</v>
      </c>
      <c r="X62" s="150">
        <v>481.87</v>
      </c>
      <c r="Y62" s="150">
        <v>0</v>
      </c>
      <c r="Z62" s="150">
        <v>0</v>
      </c>
    </row>
    <row r="63" spans="1:26" s="144" customFormat="1" ht="14.25">
      <c r="A63" s="150" t="s">
        <v>34</v>
      </c>
      <c r="B63" s="161">
        <f t="shared" si="10"/>
        <v>5021.425597528301</v>
      </c>
      <c r="C63" s="160"/>
      <c r="D63" s="161">
        <v>2.13</v>
      </c>
      <c r="E63" s="162">
        <f aca="true" t="shared" si="12" ref="E63:Z63">SUM(E59:E62)</f>
        <v>13893</v>
      </c>
      <c r="F63" s="161">
        <f t="shared" si="12"/>
        <v>3483.99</v>
      </c>
      <c r="G63" s="162">
        <f t="shared" si="12"/>
        <v>396</v>
      </c>
      <c r="H63" s="161">
        <f t="shared" si="12"/>
        <v>86.27000000000001</v>
      </c>
      <c r="I63" s="162">
        <f t="shared" si="12"/>
        <v>8088</v>
      </c>
      <c r="J63" s="161">
        <f t="shared" si="12"/>
        <v>91.82</v>
      </c>
      <c r="K63" s="162">
        <f t="shared" si="12"/>
        <v>41</v>
      </c>
      <c r="L63" s="161">
        <f t="shared" si="12"/>
        <v>7</v>
      </c>
      <c r="M63" s="162">
        <f t="shared" si="12"/>
        <v>22418</v>
      </c>
      <c r="N63" s="161">
        <f t="shared" si="12"/>
        <v>3669.0799999999995</v>
      </c>
      <c r="O63" s="162">
        <f t="shared" si="12"/>
        <v>961</v>
      </c>
      <c r="P63" s="161">
        <f t="shared" si="12"/>
        <v>57.44711139622642</v>
      </c>
      <c r="Q63" s="161">
        <f t="shared" si="12"/>
        <v>22.08291</v>
      </c>
      <c r="R63" s="161">
        <f t="shared" si="12"/>
        <v>68.20006699999999</v>
      </c>
      <c r="S63" s="162">
        <f t="shared" si="12"/>
        <v>892.08</v>
      </c>
      <c r="T63" s="162">
        <f t="shared" si="12"/>
        <v>0</v>
      </c>
      <c r="U63" s="161">
        <f t="shared" si="12"/>
        <v>0</v>
      </c>
      <c r="V63" s="161">
        <f t="shared" si="12"/>
        <v>312.5355091320755</v>
      </c>
      <c r="W63" s="162">
        <f t="shared" si="12"/>
        <v>15319</v>
      </c>
      <c r="X63" s="161">
        <f t="shared" si="12"/>
        <v>2509.805041</v>
      </c>
      <c r="Y63" s="161">
        <f t="shared" si="12"/>
        <v>405.94723300000004</v>
      </c>
      <c r="Z63" s="161">
        <f t="shared" si="12"/>
        <v>290.952724</v>
      </c>
    </row>
    <row r="64" spans="1:26" s="144" customFormat="1" ht="20.25">
      <c r="A64" s="164" t="s">
        <v>41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82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s="144" customFormat="1" ht="14.25">
      <c r="A65" s="149" t="s">
        <v>2</v>
      </c>
      <c r="B65" s="150" t="s">
        <v>3</v>
      </c>
      <c r="C65" s="151" t="s">
        <v>4</v>
      </c>
      <c r="D65" s="152" t="s">
        <v>5</v>
      </c>
      <c r="E65" s="153" t="s">
        <v>6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0" t="s">
        <v>7</v>
      </c>
      <c r="P65" s="150"/>
      <c r="Q65" s="175" t="s">
        <v>8</v>
      </c>
      <c r="R65" s="152" t="s">
        <v>9</v>
      </c>
      <c r="S65" s="152" t="s">
        <v>10</v>
      </c>
      <c r="T65" s="176" t="s">
        <v>11</v>
      </c>
      <c r="U65" s="177"/>
      <c r="V65" s="152" t="s">
        <v>12</v>
      </c>
      <c r="W65" s="153" t="s">
        <v>13</v>
      </c>
      <c r="X65" s="153" t="s">
        <v>14</v>
      </c>
      <c r="Y65" s="153" t="s">
        <v>15</v>
      </c>
      <c r="Z65" s="153" t="s">
        <v>16</v>
      </c>
    </row>
    <row r="66" spans="1:26" s="144" customFormat="1" ht="14.25">
      <c r="A66" s="149"/>
      <c r="B66" s="150"/>
      <c r="C66" s="154"/>
      <c r="D66" s="155"/>
      <c r="E66" s="153" t="s">
        <v>17</v>
      </c>
      <c r="F66" s="153"/>
      <c r="G66" s="156" t="s">
        <v>18</v>
      </c>
      <c r="H66" s="157"/>
      <c r="I66" s="150" t="s">
        <v>19</v>
      </c>
      <c r="J66" s="150"/>
      <c r="K66" s="150" t="s">
        <v>20</v>
      </c>
      <c r="L66" s="150"/>
      <c r="M66" s="150" t="s">
        <v>21</v>
      </c>
      <c r="N66" s="150"/>
      <c r="O66" s="150"/>
      <c r="P66" s="150"/>
      <c r="Q66" s="178"/>
      <c r="R66" s="155"/>
      <c r="S66" s="159"/>
      <c r="T66" s="179"/>
      <c r="U66" s="180"/>
      <c r="V66" s="155"/>
      <c r="W66" s="153"/>
      <c r="X66" s="153"/>
      <c r="Y66" s="153"/>
      <c r="Z66" s="153"/>
    </row>
    <row r="67" spans="1:26" s="144" customFormat="1" ht="36">
      <c r="A67" s="149"/>
      <c r="B67" s="150"/>
      <c r="C67" s="158"/>
      <c r="D67" s="159"/>
      <c r="E67" s="153" t="s">
        <v>22</v>
      </c>
      <c r="F67" s="150" t="s">
        <v>23</v>
      </c>
      <c r="G67" s="153" t="s">
        <v>22</v>
      </c>
      <c r="H67" s="150" t="s">
        <v>23</v>
      </c>
      <c r="I67" s="153" t="s">
        <v>22</v>
      </c>
      <c r="J67" s="150" t="s">
        <v>23</v>
      </c>
      <c r="K67" s="153" t="s">
        <v>22</v>
      </c>
      <c r="L67" s="161" t="s">
        <v>23</v>
      </c>
      <c r="M67" s="153" t="s">
        <v>22</v>
      </c>
      <c r="N67" s="150" t="s">
        <v>23</v>
      </c>
      <c r="O67" s="153" t="s">
        <v>24</v>
      </c>
      <c r="P67" s="150" t="s">
        <v>23</v>
      </c>
      <c r="Q67" s="181"/>
      <c r="R67" s="159"/>
      <c r="S67" s="153" t="s">
        <v>23</v>
      </c>
      <c r="T67" s="153" t="s">
        <v>25</v>
      </c>
      <c r="U67" s="153" t="s">
        <v>23</v>
      </c>
      <c r="V67" s="159"/>
      <c r="W67" s="153"/>
      <c r="X67" s="153"/>
      <c r="Y67" s="153"/>
      <c r="Z67" s="153"/>
    </row>
    <row r="68" spans="1:26" s="144" customFormat="1" ht="14.25">
      <c r="A68" s="150" t="s">
        <v>26</v>
      </c>
      <c r="B68" s="161">
        <f aca="true" t="shared" si="13" ref="B68:B71">N68+P68+Q68+R68+S68+U68+V68</f>
        <v>2282.358766</v>
      </c>
      <c r="C68" s="160">
        <f>B68/B71*100</f>
        <v>60.30840459470556</v>
      </c>
      <c r="D68" s="160">
        <v>22.1031874867189</v>
      </c>
      <c r="E68" s="187">
        <v>3480</v>
      </c>
      <c r="F68" s="188">
        <v>1236</v>
      </c>
      <c r="G68" s="187">
        <v>217</v>
      </c>
      <c r="H68" s="188">
        <v>61</v>
      </c>
      <c r="I68" s="187">
        <v>3187</v>
      </c>
      <c r="J68" s="188">
        <v>36</v>
      </c>
      <c r="K68" s="187">
        <v>42</v>
      </c>
      <c r="L68" s="188">
        <v>6</v>
      </c>
      <c r="M68" s="195">
        <v>6926</v>
      </c>
      <c r="N68" s="196">
        <v>1339</v>
      </c>
      <c r="O68" s="197">
        <v>6</v>
      </c>
      <c r="P68" s="188">
        <v>17.06577</v>
      </c>
      <c r="Q68" s="188">
        <v>12.415814</v>
      </c>
      <c r="R68" s="169">
        <v>58.564771</v>
      </c>
      <c r="S68" s="188">
        <v>100.17</v>
      </c>
      <c r="T68" s="197">
        <v>180015</v>
      </c>
      <c r="U68" s="197">
        <v>666.35</v>
      </c>
      <c r="V68" s="188">
        <v>88.792411</v>
      </c>
      <c r="W68" s="195">
        <v>1502</v>
      </c>
      <c r="X68" s="196">
        <v>910.459554</v>
      </c>
      <c r="Y68" s="188">
        <v>139.88524</v>
      </c>
      <c r="Z68" s="188">
        <v>101.69342</v>
      </c>
    </row>
    <row r="69" spans="1:26" s="144" customFormat="1" ht="14.25">
      <c r="A69" s="150" t="s">
        <v>27</v>
      </c>
      <c r="B69" s="161">
        <f t="shared" si="13"/>
        <v>644.93</v>
      </c>
      <c r="C69" s="160">
        <f>B69/B71*100</f>
        <v>17.04144850260735</v>
      </c>
      <c r="D69" s="160">
        <v>50.0500221027896</v>
      </c>
      <c r="E69" s="150">
        <v>1089</v>
      </c>
      <c r="F69" s="150">
        <v>203.07</v>
      </c>
      <c r="G69" s="150">
        <v>537</v>
      </c>
      <c r="H69" s="150">
        <v>99.19</v>
      </c>
      <c r="I69" s="150">
        <v>125</v>
      </c>
      <c r="J69" s="150">
        <v>1.42</v>
      </c>
      <c r="K69" s="150">
        <v>0</v>
      </c>
      <c r="L69" s="150">
        <v>0</v>
      </c>
      <c r="M69" s="150">
        <v>1751</v>
      </c>
      <c r="N69" s="150">
        <v>303.68</v>
      </c>
      <c r="O69" s="150">
        <v>1</v>
      </c>
      <c r="P69" s="150">
        <v>0.57</v>
      </c>
      <c r="Q69" s="161">
        <v>0</v>
      </c>
      <c r="R69" s="150">
        <v>24.84</v>
      </c>
      <c r="S69" s="150">
        <v>262.07</v>
      </c>
      <c r="T69" s="150">
        <v>0</v>
      </c>
      <c r="U69" s="150">
        <v>0</v>
      </c>
      <c r="V69" s="150">
        <v>53.77</v>
      </c>
      <c r="W69" s="150">
        <v>720</v>
      </c>
      <c r="X69" s="150">
        <v>244.17</v>
      </c>
      <c r="Y69" s="150">
        <v>57.53</v>
      </c>
      <c r="Z69" s="150">
        <v>31.7</v>
      </c>
    </row>
    <row r="70" spans="1:26" s="144" customFormat="1" ht="14.25">
      <c r="A70" s="150" t="s">
        <v>28</v>
      </c>
      <c r="B70" s="161">
        <f t="shared" si="13"/>
        <v>857.19</v>
      </c>
      <c r="C70" s="160">
        <f>B70/B71*100</f>
        <v>22.650146902687105</v>
      </c>
      <c r="D70" s="161">
        <v>-24.3167830747631</v>
      </c>
      <c r="E70" s="150">
        <v>63</v>
      </c>
      <c r="F70" s="150">
        <v>25.73</v>
      </c>
      <c r="G70" s="150">
        <v>62</v>
      </c>
      <c r="H70" s="150">
        <v>19.15</v>
      </c>
      <c r="I70" s="150">
        <v>1323</v>
      </c>
      <c r="J70" s="150">
        <v>14.98</v>
      </c>
      <c r="K70" s="150">
        <v>1</v>
      </c>
      <c r="L70" s="150">
        <v>0.11</v>
      </c>
      <c r="M70" s="150">
        <v>1449</v>
      </c>
      <c r="N70" s="150">
        <v>59.97</v>
      </c>
      <c r="O70" s="150">
        <v>0</v>
      </c>
      <c r="P70" s="150">
        <v>0</v>
      </c>
      <c r="Q70" s="161">
        <v>0</v>
      </c>
      <c r="R70" s="150">
        <v>4.23</v>
      </c>
      <c r="S70" s="150">
        <v>768.65</v>
      </c>
      <c r="T70" s="150">
        <v>0</v>
      </c>
      <c r="U70" s="150">
        <v>0</v>
      </c>
      <c r="V70" s="150">
        <v>24.34</v>
      </c>
      <c r="W70" s="150">
        <v>1800</v>
      </c>
      <c r="X70" s="150">
        <v>800.38</v>
      </c>
      <c r="Y70" s="150">
        <v>0</v>
      </c>
      <c r="Z70" s="150">
        <v>0</v>
      </c>
    </row>
    <row r="71" spans="1:26" s="144" customFormat="1" ht="14.25">
      <c r="A71" s="150" t="s">
        <v>34</v>
      </c>
      <c r="B71" s="161">
        <f t="shared" si="13"/>
        <v>3784.4787659999997</v>
      </c>
      <c r="C71" s="171"/>
      <c r="D71" s="150">
        <v>10.29</v>
      </c>
      <c r="E71" s="162">
        <f aca="true" t="shared" si="14" ref="E71:Z71">SUM(E68:E70)</f>
        <v>4632</v>
      </c>
      <c r="F71" s="161">
        <f t="shared" si="14"/>
        <v>1464.8</v>
      </c>
      <c r="G71" s="162">
        <f t="shared" si="14"/>
        <v>816</v>
      </c>
      <c r="H71" s="161">
        <f t="shared" si="14"/>
        <v>179.34</v>
      </c>
      <c r="I71" s="162">
        <f t="shared" si="14"/>
        <v>4635</v>
      </c>
      <c r="J71" s="161">
        <f t="shared" si="14"/>
        <v>52.400000000000006</v>
      </c>
      <c r="K71" s="162">
        <f t="shared" si="14"/>
        <v>43</v>
      </c>
      <c r="L71" s="161">
        <f t="shared" si="14"/>
        <v>6.11</v>
      </c>
      <c r="M71" s="162">
        <f t="shared" si="14"/>
        <v>10126</v>
      </c>
      <c r="N71" s="161">
        <f t="shared" si="14"/>
        <v>1702.65</v>
      </c>
      <c r="O71" s="162">
        <f t="shared" si="14"/>
        <v>7</v>
      </c>
      <c r="P71" s="161">
        <f t="shared" si="14"/>
        <v>17.63577</v>
      </c>
      <c r="Q71" s="161">
        <f t="shared" si="14"/>
        <v>12.415814</v>
      </c>
      <c r="R71" s="161">
        <f t="shared" si="14"/>
        <v>87.634771</v>
      </c>
      <c r="S71" s="161">
        <f t="shared" si="14"/>
        <v>1130.8899999999999</v>
      </c>
      <c r="T71" s="162">
        <f t="shared" si="14"/>
        <v>180015</v>
      </c>
      <c r="U71" s="161">
        <f t="shared" si="14"/>
        <v>666.35</v>
      </c>
      <c r="V71" s="161">
        <f t="shared" si="14"/>
        <v>166.902411</v>
      </c>
      <c r="W71" s="162">
        <f t="shared" si="14"/>
        <v>4022</v>
      </c>
      <c r="X71" s="161">
        <f t="shared" si="14"/>
        <v>1955.0095540000002</v>
      </c>
      <c r="Y71" s="161">
        <f t="shared" si="14"/>
        <v>197.41524</v>
      </c>
      <c r="Z71" s="161">
        <f t="shared" si="14"/>
        <v>133.39342</v>
      </c>
    </row>
    <row r="72" spans="1:26" s="144" customFormat="1" ht="20.25">
      <c r="A72" s="164" t="s">
        <v>42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82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s="144" customFormat="1" ht="14.25">
      <c r="A73" s="149" t="s">
        <v>2</v>
      </c>
      <c r="B73" s="150" t="s">
        <v>3</v>
      </c>
      <c r="C73" s="151" t="s">
        <v>4</v>
      </c>
      <c r="D73" s="152" t="s">
        <v>5</v>
      </c>
      <c r="E73" s="153" t="s">
        <v>6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0" t="s">
        <v>7</v>
      </c>
      <c r="P73" s="150"/>
      <c r="Q73" s="175" t="s">
        <v>8</v>
      </c>
      <c r="R73" s="152" t="s">
        <v>9</v>
      </c>
      <c r="S73" s="152" t="s">
        <v>10</v>
      </c>
      <c r="T73" s="176" t="s">
        <v>11</v>
      </c>
      <c r="U73" s="177"/>
      <c r="V73" s="152" t="s">
        <v>12</v>
      </c>
      <c r="W73" s="153" t="s">
        <v>13</v>
      </c>
      <c r="X73" s="153" t="s">
        <v>14</v>
      </c>
      <c r="Y73" s="153" t="s">
        <v>15</v>
      </c>
      <c r="Z73" s="153" t="s">
        <v>16</v>
      </c>
    </row>
    <row r="74" spans="1:26" s="144" customFormat="1" ht="14.25">
      <c r="A74" s="149"/>
      <c r="B74" s="150"/>
      <c r="C74" s="154"/>
      <c r="D74" s="155"/>
      <c r="E74" s="153" t="s">
        <v>17</v>
      </c>
      <c r="F74" s="153"/>
      <c r="G74" s="156" t="s">
        <v>18</v>
      </c>
      <c r="H74" s="157"/>
      <c r="I74" s="150" t="s">
        <v>19</v>
      </c>
      <c r="J74" s="150"/>
      <c r="K74" s="150" t="s">
        <v>20</v>
      </c>
      <c r="L74" s="150"/>
      <c r="M74" s="150" t="s">
        <v>21</v>
      </c>
      <c r="N74" s="150"/>
      <c r="O74" s="150"/>
      <c r="P74" s="150"/>
      <c r="Q74" s="178"/>
      <c r="R74" s="155"/>
      <c r="S74" s="159"/>
      <c r="T74" s="179"/>
      <c r="U74" s="180"/>
      <c r="V74" s="155"/>
      <c r="W74" s="153"/>
      <c r="X74" s="153"/>
      <c r="Y74" s="153"/>
      <c r="Z74" s="153"/>
    </row>
    <row r="75" spans="1:26" s="144" customFormat="1" ht="36">
      <c r="A75" s="149"/>
      <c r="B75" s="150"/>
      <c r="C75" s="158"/>
      <c r="D75" s="159"/>
      <c r="E75" s="153" t="s">
        <v>22</v>
      </c>
      <c r="F75" s="150" t="s">
        <v>23</v>
      </c>
      <c r="G75" s="153" t="s">
        <v>22</v>
      </c>
      <c r="H75" s="150" t="s">
        <v>23</v>
      </c>
      <c r="I75" s="153" t="s">
        <v>22</v>
      </c>
      <c r="J75" s="150" t="s">
        <v>23</v>
      </c>
      <c r="K75" s="153" t="s">
        <v>22</v>
      </c>
      <c r="L75" s="161" t="s">
        <v>23</v>
      </c>
      <c r="M75" s="153" t="s">
        <v>22</v>
      </c>
      <c r="N75" s="150" t="s">
        <v>23</v>
      </c>
      <c r="O75" s="153" t="s">
        <v>24</v>
      </c>
      <c r="P75" s="150" t="s">
        <v>23</v>
      </c>
      <c r="Q75" s="181"/>
      <c r="R75" s="159"/>
      <c r="S75" s="153" t="s">
        <v>23</v>
      </c>
      <c r="T75" s="153" t="s">
        <v>25</v>
      </c>
      <c r="U75" s="153" t="s">
        <v>23</v>
      </c>
      <c r="V75" s="159"/>
      <c r="W75" s="153"/>
      <c r="X75" s="153"/>
      <c r="Y75" s="153"/>
      <c r="Z75" s="153"/>
    </row>
    <row r="76" spans="1:26" s="144" customFormat="1" ht="14.25">
      <c r="A76" s="150" t="s">
        <v>26</v>
      </c>
      <c r="B76" s="161">
        <f aca="true" t="shared" si="15" ref="B76:B79">N76+P76+Q76+R76+S76+U76+V76</f>
        <v>5365.451414</v>
      </c>
      <c r="C76" s="160">
        <f>B76/B79*100</f>
        <v>78.66771901503061</v>
      </c>
      <c r="D76" s="167">
        <v>6.2282555072995</v>
      </c>
      <c r="E76" s="168">
        <v>13729</v>
      </c>
      <c r="F76" s="169">
        <v>5027</v>
      </c>
      <c r="G76" s="170">
        <v>18</v>
      </c>
      <c r="H76" s="169">
        <v>0.4</v>
      </c>
      <c r="I76" s="170">
        <v>8069</v>
      </c>
      <c r="J76" s="169">
        <v>92</v>
      </c>
      <c r="K76" s="170">
        <v>42</v>
      </c>
      <c r="L76" s="169">
        <v>4.715084</v>
      </c>
      <c r="M76" s="168">
        <v>21858</v>
      </c>
      <c r="N76" s="169">
        <v>5124.115084</v>
      </c>
      <c r="O76" s="170">
        <v>9</v>
      </c>
      <c r="P76" s="169">
        <v>9.600251</v>
      </c>
      <c r="Q76" s="167">
        <v>-0.910483</v>
      </c>
      <c r="R76" s="169">
        <v>53.796987</v>
      </c>
      <c r="S76" s="168">
        <v>0</v>
      </c>
      <c r="T76" s="168">
        <v>0</v>
      </c>
      <c r="U76" s="168">
        <v>0</v>
      </c>
      <c r="V76" s="169">
        <v>178.849575</v>
      </c>
      <c r="W76" s="170">
        <v>3745</v>
      </c>
      <c r="X76" s="183">
        <v>2516.656062</v>
      </c>
      <c r="Y76" s="183">
        <v>552.044457</v>
      </c>
      <c r="Z76" s="183">
        <v>417.975632</v>
      </c>
    </row>
    <row r="77" spans="1:26" s="144" customFormat="1" ht="14.25">
      <c r="A77" s="150" t="s">
        <v>27</v>
      </c>
      <c r="B77" s="161">
        <f t="shared" si="15"/>
        <v>942.19</v>
      </c>
      <c r="C77" s="160">
        <f>B77/B79*100</f>
        <v>13.814296777596669</v>
      </c>
      <c r="D77" s="161">
        <v>16.7926913923046</v>
      </c>
      <c r="E77" s="150">
        <v>4989</v>
      </c>
      <c r="F77" s="161">
        <v>819.32</v>
      </c>
      <c r="G77" s="162">
        <v>107</v>
      </c>
      <c r="H77" s="161">
        <v>18.45</v>
      </c>
      <c r="I77" s="150">
        <v>381</v>
      </c>
      <c r="J77" s="150">
        <v>4.3</v>
      </c>
      <c r="K77" s="150">
        <v>0</v>
      </c>
      <c r="L77" s="150">
        <v>0</v>
      </c>
      <c r="M77" s="150">
        <v>5477</v>
      </c>
      <c r="N77" s="150">
        <v>842.07</v>
      </c>
      <c r="O77" s="150">
        <v>0</v>
      </c>
      <c r="P77" s="150">
        <v>0</v>
      </c>
      <c r="Q77" s="161">
        <v>0</v>
      </c>
      <c r="R77" s="150">
        <v>6.58</v>
      </c>
      <c r="S77" s="150">
        <v>0</v>
      </c>
      <c r="T77" s="150">
        <v>0</v>
      </c>
      <c r="U77" s="150">
        <v>0</v>
      </c>
      <c r="V77" s="150">
        <v>93.54</v>
      </c>
      <c r="W77" s="150">
        <v>677</v>
      </c>
      <c r="X77" s="150">
        <v>322.97</v>
      </c>
      <c r="Y77" s="150">
        <v>31.34</v>
      </c>
      <c r="Z77" s="150">
        <v>0</v>
      </c>
    </row>
    <row r="78" spans="1:26" s="144" customFormat="1" ht="14.25">
      <c r="A78" s="150" t="s">
        <v>30</v>
      </c>
      <c r="B78" s="161">
        <f t="shared" si="15"/>
        <v>512.7564330188678</v>
      </c>
      <c r="C78" s="160">
        <f>B78/B79*100</f>
        <v>7.517984207372725</v>
      </c>
      <c r="D78" s="161" t="s">
        <v>36</v>
      </c>
      <c r="E78" s="150">
        <v>2442</v>
      </c>
      <c r="F78" s="161">
        <v>504.93</v>
      </c>
      <c r="G78" s="162">
        <v>2</v>
      </c>
      <c r="H78" s="161">
        <v>0.154716981132075</v>
      </c>
      <c r="I78" s="150">
        <v>0</v>
      </c>
      <c r="J78" s="150">
        <v>0</v>
      </c>
      <c r="K78" s="150">
        <v>0</v>
      </c>
      <c r="L78" s="150">
        <v>0</v>
      </c>
      <c r="M78" s="150">
        <v>2444</v>
      </c>
      <c r="N78" s="150">
        <v>505.084716981132</v>
      </c>
      <c r="O78" s="150">
        <v>0</v>
      </c>
      <c r="P78" s="161">
        <v>1.83012075471698</v>
      </c>
      <c r="Q78" s="161">
        <v>6.79245283018868E-05</v>
      </c>
      <c r="R78" s="150">
        <v>0</v>
      </c>
      <c r="S78" s="150">
        <v>0</v>
      </c>
      <c r="T78" s="150">
        <v>0</v>
      </c>
      <c r="U78" s="150">
        <v>0</v>
      </c>
      <c r="V78" s="161">
        <v>5.84152735849057</v>
      </c>
      <c r="W78" s="150">
        <v>30</v>
      </c>
      <c r="X78" s="150">
        <v>31.27</v>
      </c>
      <c r="Y78" s="150">
        <v>54.52</v>
      </c>
      <c r="Z78" s="150">
        <v>28.93</v>
      </c>
    </row>
    <row r="79" spans="1:26" s="144" customFormat="1" ht="14.25">
      <c r="A79" s="150" t="s">
        <v>34</v>
      </c>
      <c r="B79" s="161">
        <f t="shared" si="15"/>
        <v>6820.397847018868</v>
      </c>
      <c r="C79" s="171"/>
      <c r="D79" s="150">
        <v>16.44</v>
      </c>
      <c r="E79" s="162">
        <f aca="true" t="shared" si="16" ref="E79:Z79">SUM(E76:E78)</f>
        <v>21160</v>
      </c>
      <c r="F79" s="161">
        <f t="shared" si="16"/>
        <v>6351.25</v>
      </c>
      <c r="G79" s="162">
        <f t="shared" si="16"/>
        <v>127</v>
      </c>
      <c r="H79" s="161">
        <f t="shared" si="16"/>
        <v>19.004716981132074</v>
      </c>
      <c r="I79" s="162">
        <f t="shared" si="16"/>
        <v>8450</v>
      </c>
      <c r="J79" s="161">
        <f t="shared" si="16"/>
        <v>96.3</v>
      </c>
      <c r="K79" s="162">
        <f t="shared" si="16"/>
        <v>42</v>
      </c>
      <c r="L79" s="161">
        <f t="shared" si="16"/>
        <v>4.715084</v>
      </c>
      <c r="M79" s="162">
        <f t="shared" si="16"/>
        <v>29779</v>
      </c>
      <c r="N79" s="161">
        <f t="shared" si="16"/>
        <v>6471.269800981132</v>
      </c>
      <c r="O79" s="162">
        <f t="shared" si="16"/>
        <v>9</v>
      </c>
      <c r="P79" s="161">
        <f t="shared" si="16"/>
        <v>11.43037175471698</v>
      </c>
      <c r="Q79" s="161">
        <f t="shared" si="16"/>
        <v>-0.9104150754716982</v>
      </c>
      <c r="R79" s="161">
        <f t="shared" si="16"/>
        <v>60.376987</v>
      </c>
      <c r="S79" s="161">
        <f t="shared" si="16"/>
        <v>0</v>
      </c>
      <c r="T79" s="162">
        <f t="shared" si="16"/>
        <v>0</v>
      </c>
      <c r="U79" s="161">
        <f t="shared" si="16"/>
        <v>0</v>
      </c>
      <c r="V79" s="161">
        <f t="shared" si="16"/>
        <v>278.23110235849055</v>
      </c>
      <c r="W79" s="162">
        <f t="shared" si="16"/>
        <v>4452</v>
      </c>
      <c r="X79" s="161">
        <f t="shared" si="16"/>
        <v>2870.8960620000003</v>
      </c>
      <c r="Y79" s="161">
        <f t="shared" si="16"/>
        <v>637.904457</v>
      </c>
      <c r="Z79" s="161">
        <f t="shared" si="16"/>
        <v>446.905632</v>
      </c>
    </row>
    <row r="80" spans="1:26" s="144" customFormat="1" ht="20.25">
      <c r="A80" s="164" t="s">
        <v>43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82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s="144" customFormat="1" ht="14.25">
      <c r="A81" s="149" t="s">
        <v>2</v>
      </c>
      <c r="B81" s="150" t="s">
        <v>3</v>
      </c>
      <c r="C81" s="151" t="s">
        <v>4</v>
      </c>
      <c r="D81" s="152" t="s">
        <v>5</v>
      </c>
      <c r="E81" s="153" t="s">
        <v>6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0" t="s">
        <v>7</v>
      </c>
      <c r="P81" s="150"/>
      <c r="Q81" s="175" t="s">
        <v>8</v>
      </c>
      <c r="R81" s="152" t="s">
        <v>9</v>
      </c>
      <c r="S81" s="152" t="s">
        <v>10</v>
      </c>
      <c r="T81" s="176" t="s">
        <v>11</v>
      </c>
      <c r="U81" s="177"/>
      <c r="V81" s="152" t="s">
        <v>12</v>
      </c>
      <c r="W81" s="153" t="s">
        <v>13</v>
      </c>
      <c r="X81" s="153" t="s">
        <v>14</v>
      </c>
      <c r="Y81" s="153" t="s">
        <v>15</v>
      </c>
      <c r="Z81" s="153" t="s">
        <v>16</v>
      </c>
    </row>
    <row r="82" spans="1:26" s="144" customFormat="1" ht="14.25">
      <c r="A82" s="149"/>
      <c r="B82" s="150"/>
      <c r="C82" s="154"/>
      <c r="D82" s="155"/>
      <c r="E82" s="153" t="s">
        <v>17</v>
      </c>
      <c r="F82" s="153"/>
      <c r="G82" s="156" t="s">
        <v>18</v>
      </c>
      <c r="H82" s="157"/>
      <c r="I82" s="150" t="s">
        <v>19</v>
      </c>
      <c r="J82" s="150"/>
      <c r="K82" s="150" t="s">
        <v>20</v>
      </c>
      <c r="L82" s="150"/>
      <c r="M82" s="150" t="s">
        <v>21</v>
      </c>
      <c r="N82" s="150"/>
      <c r="O82" s="150"/>
      <c r="P82" s="150"/>
      <c r="Q82" s="178"/>
      <c r="R82" s="155"/>
      <c r="S82" s="159"/>
      <c r="T82" s="179"/>
      <c r="U82" s="180"/>
      <c r="V82" s="155"/>
      <c r="W82" s="153"/>
      <c r="X82" s="153"/>
      <c r="Y82" s="153"/>
      <c r="Z82" s="153"/>
    </row>
    <row r="83" spans="1:26" s="144" customFormat="1" ht="36">
      <c r="A83" s="149"/>
      <c r="B83" s="150"/>
      <c r="C83" s="158"/>
      <c r="D83" s="159"/>
      <c r="E83" s="153" t="s">
        <v>22</v>
      </c>
      <c r="F83" s="150" t="s">
        <v>23</v>
      </c>
      <c r="G83" s="153" t="s">
        <v>22</v>
      </c>
      <c r="H83" s="150" t="s">
        <v>23</v>
      </c>
      <c r="I83" s="153" t="s">
        <v>22</v>
      </c>
      <c r="J83" s="150" t="s">
        <v>23</v>
      </c>
      <c r="K83" s="153" t="s">
        <v>22</v>
      </c>
      <c r="L83" s="161" t="s">
        <v>23</v>
      </c>
      <c r="M83" s="153" t="s">
        <v>22</v>
      </c>
      <c r="N83" s="150" t="s">
        <v>23</v>
      </c>
      <c r="O83" s="153" t="s">
        <v>24</v>
      </c>
      <c r="P83" s="150" t="s">
        <v>23</v>
      </c>
      <c r="Q83" s="181"/>
      <c r="R83" s="159"/>
      <c r="S83" s="153" t="s">
        <v>23</v>
      </c>
      <c r="T83" s="153" t="s">
        <v>25</v>
      </c>
      <c r="U83" s="153" t="s">
        <v>23</v>
      </c>
      <c r="V83" s="159"/>
      <c r="W83" s="153"/>
      <c r="X83" s="153"/>
      <c r="Y83" s="153"/>
      <c r="Z83" s="153"/>
    </row>
    <row r="84" spans="1:26" s="144" customFormat="1" ht="14.25">
      <c r="A84" s="150" t="s">
        <v>26</v>
      </c>
      <c r="B84" s="161">
        <f aca="true" t="shared" si="17" ref="B84:B92">N84+P84+Q84+R84+S84+U84+V84</f>
        <v>15939.118998999998</v>
      </c>
      <c r="C84" s="160">
        <f>B84/B92*100</f>
        <v>35.776968910752544</v>
      </c>
      <c r="D84" s="167">
        <v>9.40927127855259</v>
      </c>
      <c r="E84" s="168">
        <v>27702</v>
      </c>
      <c r="F84" s="169">
        <v>10210</v>
      </c>
      <c r="G84" s="170">
        <v>10721</v>
      </c>
      <c r="H84" s="169">
        <v>3099</v>
      </c>
      <c r="I84" s="170">
        <v>3116</v>
      </c>
      <c r="J84" s="169">
        <v>44</v>
      </c>
      <c r="K84" s="170">
        <v>84</v>
      </c>
      <c r="L84" s="169">
        <v>9</v>
      </c>
      <c r="M84" s="168">
        <v>41623</v>
      </c>
      <c r="N84" s="169">
        <v>13362.3</v>
      </c>
      <c r="O84" s="170">
        <v>70</v>
      </c>
      <c r="P84" s="169">
        <v>213.764866</v>
      </c>
      <c r="Q84" s="167">
        <v>14.219904</v>
      </c>
      <c r="R84" s="169">
        <v>607.195268</v>
      </c>
      <c r="S84" s="168">
        <v>0</v>
      </c>
      <c r="T84" s="168">
        <v>312741</v>
      </c>
      <c r="U84" s="168">
        <v>1157.95</v>
      </c>
      <c r="V84" s="169">
        <v>583.688961</v>
      </c>
      <c r="W84" s="170">
        <v>11765</v>
      </c>
      <c r="X84" s="183">
        <v>10705.36324</v>
      </c>
      <c r="Y84" s="183">
        <v>3533.125106</v>
      </c>
      <c r="Z84" s="183">
        <v>1062.521692</v>
      </c>
    </row>
    <row r="85" spans="1:26" s="144" customFormat="1" ht="14.25">
      <c r="A85" s="150" t="s">
        <v>27</v>
      </c>
      <c r="B85" s="161">
        <f t="shared" si="17"/>
        <v>7923.2300000000005</v>
      </c>
      <c r="C85" s="160">
        <f>B85/B92*100</f>
        <v>17.784493195673264</v>
      </c>
      <c r="D85" s="161">
        <v>3.3348418591124</v>
      </c>
      <c r="E85" s="150">
        <v>42446</v>
      </c>
      <c r="F85" s="150">
        <v>5996.13</v>
      </c>
      <c r="G85" s="189">
        <v>5592</v>
      </c>
      <c r="H85" s="150">
        <v>979.26</v>
      </c>
      <c r="I85" s="189">
        <v>1240</v>
      </c>
      <c r="J85" s="150">
        <v>14.03</v>
      </c>
      <c r="K85" s="189">
        <v>0</v>
      </c>
      <c r="L85" s="150">
        <v>0</v>
      </c>
      <c r="M85" s="189">
        <v>49278</v>
      </c>
      <c r="N85" s="161">
        <v>6989.42</v>
      </c>
      <c r="O85" s="189">
        <v>274</v>
      </c>
      <c r="P85" s="150">
        <v>130.38</v>
      </c>
      <c r="Q85" s="161">
        <v>6.35</v>
      </c>
      <c r="R85" s="150">
        <v>276.16</v>
      </c>
      <c r="S85" s="150">
        <v>0</v>
      </c>
      <c r="T85" s="189">
        <v>0</v>
      </c>
      <c r="U85" s="150">
        <v>0</v>
      </c>
      <c r="V85" s="150">
        <v>520.92</v>
      </c>
      <c r="W85" s="189">
        <v>6207</v>
      </c>
      <c r="X85" s="150">
        <v>4033.81</v>
      </c>
      <c r="Y85" s="150">
        <v>1235.44</v>
      </c>
      <c r="Z85" s="150">
        <v>706.49</v>
      </c>
    </row>
    <row r="86" spans="1:26" s="144" customFormat="1" ht="14.25">
      <c r="A86" s="150" t="s">
        <v>28</v>
      </c>
      <c r="B86" s="161">
        <f t="shared" si="17"/>
        <v>4117.3117999999995</v>
      </c>
      <c r="C86" s="160">
        <f>B86/B92*100</f>
        <v>9.241723853979403</v>
      </c>
      <c r="D86" s="161">
        <v>-4.47602394346035</v>
      </c>
      <c r="E86" s="150">
        <v>4976</v>
      </c>
      <c r="F86" s="150">
        <v>2647.29</v>
      </c>
      <c r="G86" s="189">
        <v>374</v>
      </c>
      <c r="H86" s="150">
        <v>116.9</v>
      </c>
      <c r="I86" s="189">
        <v>10095</v>
      </c>
      <c r="J86" s="150">
        <v>114.28</v>
      </c>
      <c r="K86" s="189">
        <v>9</v>
      </c>
      <c r="L86" s="150">
        <v>0.95</v>
      </c>
      <c r="M86" s="189">
        <v>15454</v>
      </c>
      <c r="N86" s="161">
        <v>2879.42</v>
      </c>
      <c r="O86" s="189">
        <v>19</v>
      </c>
      <c r="P86" s="150">
        <v>25.58</v>
      </c>
      <c r="Q86" s="161">
        <v>0.0018</v>
      </c>
      <c r="R86" s="150">
        <v>198.31</v>
      </c>
      <c r="S86" s="150">
        <v>732.55</v>
      </c>
      <c r="T86" s="189">
        <v>0</v>
      </c>
      <c r="U86" s="150">
        <v>0</v>
      </c>
      <c r="V86" s="150">
        <v>281.45</v>
      </c>
      <c r="W86" s="189">
        <v>4433</v>
      </c>
      <c r="X86" s="150">
        <v>2143.44</v>
      </c>
      <c r="Y86" s="150">
        <v>0</v>
      </c>
      <c r="Z86" s="150">
        <v>0</v>
      </c>
    </row>
    <row r="87" spans="1:26" s="144" customFormat="1" ht="14.25">
      <c r="A87" s="150" t="s">
        <v>29</v>
      </c>
      <c r="B87" s="161">
        <f t="shared" si="17"/>
        <v>1976.9100000000003</v>
      </c>
      <c r="C87" s="160">
        <f>B87/B92*100</f>
        <v>4.437374964939606</v>
      </c>
      <c r="D87" s="161">
        <v>-34.659915321741</v>
      </c>
      <c r="E87" s="150">
        <v>4403</v>
      </c>
      <c r="F87" s="150">
        <v>649.03</v>
      </c>
      <c r="G87" s="189">
        <v>8613</v>
      </c>
      <c r="H87" s="150">
        <v>1174.09</v>
      </c>
      <c r="I87" s="189">
        <v>4</v>
      </c>
      <c r="J87" s="150">
        <v>0.05</v>
      </c>
      <c r="K87" s="189">
        <v>0</v>
      </c>
      <c r="L87" s="150">
        <v>0</v>
      </c>
      <c r="M87" s="189">
        <v>13020</v>
      </c>
      <c r="N87" s="161">
        <v>1823.17</v>
      </c>
      <c r="O87" s="189">
        <v>0</v>
      </c>
      <c r="P87" s="150">
        <v>0</v>
      </c>
      <c r="Q87" s="161">
        <v>3.65</v>
      </c>
      <c r="R87" s="150">
        <v>5.69</v>
      </c>
      <c r="S87" s="150">
        <v>0</v>
      </c>
      <c r="T87" s="189">
        <v>0</v>
      </c>
      <c r="U87" s="150">
        <v>0</v>
      </c>
      <c r="V87" s="150">
        <v>144.4</v>
      </c>
      <c r="W87" s="189">
        <v>2297</v>
      </c>
      <c r="X87" s="150">
        <v>1376.89</v>
      </c>
      <c r="Y87" s="150">
        <v>498.21</v>
      </c>
      <c r="Z87" s="150">
        <v>278.77</v>
      </c>
    </row>
    <row r="88" spans="1:26" s="144" customFormat="1" ht="14.25">
      <c r="A88" s="150" t="s">
        <v>30</v>
      </c>
      <c r="B88" s="161">
        <f t="shared" si="17"/>
        <v>7597.679027358495</v>
      </c>
      <c r="C88" s="160">
        <f>B88/B92*100</f>
        <v>17.053761024855596</v>
      </c>
      <c r="D88" s="161">
        <v>-3.87046938144684</v>
      </c>
      <c r="E88" s="150">
        <v>22573</v>
      </c>
      <c r="F88" s="161">
        <v>4188.18</v>
      </c>
      <c r="G88" s="189">
        <v>17736</v>
      </c>
      <c r="H88" s="161">
        <v>2773.00641132075</v>
      </c>
      <c r="I88" s="189">
        <v>9</v>
      </c>
      <c r="J88" s="161">
        <v>0.11</v>
      </c>
      <c r="K88" s="189">
        <v>0</v>
      </c>
      <c r="L88" s="150">
        <v>0</v>
      </c>
      <c r="M88" s="189">
        <v>40318</v>
      </c>
      <c r="N88" s="161">
        <v>6961.29641132076</v>
      </c>
      <c r="O88" s="189">
        <v>25</v>
      </c>
      <c r="P88" s="161">
        <v>17.0052584905661</v>
      </c>
      <c r="Q88" s="161">
        <v>28.4079283018868</v>
      </c>
      <c r="R88" s="161">
        <v>452.616646226415</v>
      </c>
      <c r="S88" s="150">
        <v>0</v>
      </c>
      <c r="T88" s="189">
        <v>0</v>
      </c>
      <c r="U88" s="150">
        <v>0</v>
      </c>
      <c r="V88" s="161">
        <v>138.352783018868</v>
      </c>
      <c r="W88" s="189">
        <v>1386</v>
      </c>
      <c r="X88" s="161">
        <v>4060.36</v>
      </c>
      <c r="Y88" s="161">
        <v>1063</v>
      </c>
      <c r="Z88" s="161">
        <v>610.45</v>
      </c>
    </row>
    <row r="89" spans="1:26" s="144" customFormat="1" ht="14.25">
      <c r="A89" s="150" t="s">
        <v>31</v>
      </c>
      <c r="B89" s="161">
        <f t="shared" si="17"/>
        <v>2611.3700000000003</v>
      </c>
      <c r="C89" s="160">
        <f>B89/B92*100</f>
        <v>5.861484772799135</v>
      </c>
      <c r="D89" s="161">
        <v>-9.68399063419761</v>
      </c>
      <c r="E89" s="150">
        <v>4860</v>
      </c>
      <c r="F89" s="161">
        <v>2135.82</v>
      </c>
      <c r="G89" s="189">
        <v>674</v>
      </c>
      <c r="H89" s="161">
        <v>231.82</v>
      </c>
      <c r="I89" s="189">
        <v>95</v>
      </c>
      <c r="J89" s="150">
        <v>1.03</v>
      </c>
      <c r="K89" s="189">
        <v>0</v>
      </c>
      <c r="L89" s="150">
        <v>0</v>
      </c>
      <c r="M89" s="189">
        <v>5629</v>
      </c>
      <c r="N89" s="161">
        <v>2368.67</v>
      </c>
      <c r="O89" s="189">
        <v>9</v>
      </c>
      <c r="P89" s="150">
        <v>9.9</v>
      </c>
      <c r="Q89" s="161">
        <v>0</v>
      </c>
      <c r="R89" s="150">
        <v>17.15</v>
      </c>
      <c r="S89" s="150">
        <v>164.35</v>
      </c>
      <c r="T89" s="189">
        <v>0</v>
      </c>
      <c r="U89" s="150">
        <v>0</v>
      </c>
      <c r="V89" s="150">
        <v>51.3</v>
      </c>
      <c r="W89" s="189">
        <v>2735</v>
      </c>
      <c r="X89" s="150">
        <v>1267.45</v>
      </c>
      <c r="Y89" s="150">
        <v>305.16</v>
      </c>
      <c r="Z89" s="150">
        <v>167.17</v>
      </c>
    </row>
    <row r="90" spans="1:26" s="144" customFormat="1" ht="14.25">
      <c r="A90" s="150" t="s">
        <v>32</v>
      </c>
      <c r="B90" s="161">
        <f t="shared" si="17"/>
        <v>28.73</v>
      </c>
      <c r="C90" s="160">
        <f>B90/B92*100</f>
        <v>0.06448739838572057</v>
      </c>
      <c r="D90" s="161">
        <v>-58.0338884019866</v>
      </c>
      <c r="E90" s="150">
        <v>60</v>
      </c>
      <c r="F90" s="161">
        <v>28.73</v>
      </c>
      <c r="G90" s="189">
        <v>0</v>
      </c>
      <c r="H90" s="161">
        <v>0</v>
      </c>
      <c r="I90" s="189">
        <v>0</v>
      </c>
      <c r="J90" s="150">
        <v>0</v>
      </c>
      <c r="K90" s="189">
        <v>0</v>
      </c>
      <c r="L90" s="150">
        <v>0</v>
      </c>
      <c r="M90" s="189">
        <v>60</v>
      </c>
      <c r="N90" s="161">
        <v>28.73</v>
      </c>
      <c r="O90" s="189">
        <v>0</v>
      </c>
      <c r="P90" s="150">
        <v>0</v>
      </c>
      <c r="Q90" s="161">
        <v>0</v>
      </c>
      <c r="R90" s="150">
        <v>0</v>
      </c>
      <c r="S90" s="150">
        <v>0</v>
      </c>
      <c r="T90" s="189">
        <v>0</v>
      </c>
      <c r="U90" s="150">
        <v>0</v>
      </c>
      <c r="V90" s="150">
        <v>0</v>
      </c>
      <c r="W90" s="189">
        <v>35</v>
      </c>
      <c r="X90" s="150">
        <v>12.58</v>
      </c>
      <c r="Y90" s="150">
        <v>4.58</v>
      </c>
      <c r="Z90" s="150">
        <v>3.13</v>
      </c>
    </row>
    <row r="91" spans="1:26" s="144" customFormat="1" ht="14.25">
      <c r="A91" s="150" t="s">
        <v>33</v>
      </c>
      <c r="B91" s="161">
        <f t="shared" si="17"/>
        <v>4356.99</v>
      </c>
      <c r="C91" s="160">
        <f>B91/B92*100</f>
        <v>9.779705878614712</v>
      </c>
      <c r="D91" s="161">
        <v>14.4708633282539</v>
      </c>
      <c r="E91" s="150">
        <v>9914</v>
      </c>
      <c r="F91" s="161">
        <v>3598.5</v>
      </c>
      <c r="G91" s="189">
        <v>826</v>
      </c>
      <c r="H91" s="161">
        <v>288</v>
      </c>
      <c r="I91" s="189">
        <v>0</v>
      </c>
      <c r="J91" s="150">
        <v>0</v>
      </c>
      <c r="K91" s="189">
        <v>0</v>
      </c>
      <c r="L91" s="150">
        <v>0</v>
      </c>
      <c r="M91" s="189">
        <v>10740</v>
      </c>
      <c r="N91" s="161">
        <v>3886.5</v>
      </c>
      <c r="O91" s="189">
        <v>12</v>
      </c>
      <c r="P91" s="150">
        <v>6.99</v>
      </c>
      <c r="Q91" s="161">
        <v>3.74</v>
      </c>
      <c r="R91" s="150">
        <v>130.61</v>
      </c>
      <c r="S91" s="150">
        <v>0</v>
      </c>
      <c r="T91" s="189">
        <v>0</v>
      </c>
      <c r="U91" s="150">
        <v>0</v>
      </c>
      <c r="V91" s="150">
        <v>329.15</v>
      </c>
      <c r="W91" s="189">
        <v>3666</v>
      </c>
      <c r="X91" s="150">
        <v>2509.87</v>
      </c>
      <c r="Y91" s="150">
        <v>578</v>
      </c>
      <c r="Z91" s="150">
        <v>368</v>
      </c>
    </row>
    <row r="92" spans="1:26" s="144" customFormat="1" ht="14.25">
      <c r="A92" s="150" t="s">
        <v>34</v>
      </c>
      <c r="B92" s="161">
        <f t="shared" si="17"/>
        <v>44551.339826358504</v>
      </c>
      <c r="C92" s="171"/>
      <c r="D92" s="161">
        <v>0.7</v>
      </c>
      <c r="E92" s="162">
        <f aca="true" t="shared" si="18" ref="E92:Z92">SUM(E84:E91)</f>
        <v>116934</v>
      </c>
      <c r="F92" s="161">
        <f t="shared" si="18"/>
        <v>29453.68</v>
      </c>
      <c r="G92" s="162">
        <f t="shared" si="18"/>
        <v>44536</v>
      </c>
      <c r="H92" s="161">
        <f t="shared" si="18"/>
        <v>8662.07641132075</v>
      </c>
      <c r="I92" s="162">
        <f t="shared" si="18"/>
        <v>14559</v>
      </c>
      <c r="J92" s="161">
        <f t="shared" si="18"/>
        <v>173.50000000000003</v>
      </c>
      <c r="K92" s="162">
        <f t="shared" si="18"/>
        <v>93</v>
      </c>
      <c r="L92" s="161">
        <f t="shared" si="18"/>
        <v>9.95</v>
      </c>
      <c r="M92" s="162">
        <f t="shared" si="18"/>
        <v>176122</v>
      </c>
      <c r="N92" s="161">
        <f t="shared" si="18"/>
        <v>38299.50641132076</v>
      </c>
      <c r="O92" s="162">
        <f t="shared" si="18"/>
        <v>409</v>
      </c>
      <c r="P92" s="161">
        <f t="shared" si="18"/>
        <v>403.62012449056607</v>
      </c>
      <c r="Q92" s="161">
        <f t="shared" si="18"/>
        <v>56.3696323018868</v>
      </c>
      <c r="R92" s="161">
        <f t="shared" si="18"/>
        <v>1687.731914226415</v>
      </c>
      <c r="S92" s="161">
        <f t="shared" si="18"/>
        <v>896.9</v>
      </c>
      <c r="T92" s="162">
        <f t="shared" si="18"/>
        <v>312741</v>
      </c>
      <c r="U92" s="161">
        <f t="shared" si="18"/>
        <v>1157.95</v>
      </c>
      <c r="V92" s="161">
        <f t="shared" si="18"/>
        <v>2049.261744018868</v>
      </c>
      <c r="W92" s="162">
        <f t="shared" si="18"/>
        <v>32524</v>
      </c>
      <c r="X92" s="161">
        <f t="shared" si="18"/>
        <v>26109.76324</v>
      </c>
      <c r="Y92" s="161">
        <f t="shared" si="18"/>
        <v>7217.515106</v>
      </c>
      <c r="Z92" s="161">
        <f t="shared" si="18"/>
        <v>3196.5316920000005</v>
      </c>
    </row>
    <row r="93" s="144" customFormat="1" ht="14.25">
      <c r="Q93" s="146"/>
    </row>
    <row r="94" spans="1:26" s="144" customFormat="1" ht="15">
      <c r="A94" s="190" t="s">
        <v>44</v>
      </c>
      <c r="B94" s="191">
        <f>B92+B79+B71+B63+B54+B45+B36+B25</f>
        <v>107689.05303267927</v>
      </c>
      <c r="C94" s="191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98"/>
      <c r="R94" s="185"/>
      <c r="S94" s="185"/>
      <c r="T94" s="185"/>
      <c r="U94" s="185"/>
      <c r="V94" s="185"/>
      <c r="W94" s="185"/>
      <c r="X94" s="185"/>
      <c r="Y94" s="185"/>
      <c r="Z94" s="185"/>
    </row>
    <row r="95" s="144" customFormat="1" ht="14.25">
      <c r="Q95" s="146"/>
    </row>
    <row r="96" spans="1:26" s="144" customFormat="1" ht="15">
      <c r="A96" s="192" t="s">
        <v>26</v>
      </c>
      <c r="B96" s="193">
        <f>B84+B76+B68+B59+B50+B41+B30+B19</f>
        <v>54676.045794</v>
      </c>
      <c r="C96" s="185"/>
      <c r="D96" s="193"/>
      <c r="E96" s="193"/>
      <c r="F96" s="193"/>
      <c r="G96" s="193"/>
      <c r="H96" s="193"/>
      <c r="I96" s="185"/>
      <c r="J96" s="185"/>
      <c r="K96" s="185"/>
      <c r="L96" s="185"/>
      <c r="M96" s="185"/>
      <c r="N96" s="185"/>
      <c r="O96" s="185"/>
      <c r="P96" s="185"/>
      <c r="Q96" s="198"/>
      <c r="R96" s="185"/>
      <c r="S96" s="185"/>
      <c r="T96" s="185"/>
      <c r="U96" s="185"/>
      <c r="V96" s="185"/>
      <c r="W96" s="185"/>
      <c r="X96" s="185"/>
      <c r="Y96" s="185"/>
      <c r="Z96" s="185"/>
    </row>
    <row r="97" spans="1:26" s="144" customFormat="1" ht="15">
      <c r="A97" s="192" t="s">
        <v>27</v>
      </c>
      <c r="B97" s="193">
        <f>B85+B77+B69+B60+B51+B42+B31+B20</f>
        <v>18990.15</v>
      </c>
      <c r="C97" s="185"/>
      <c r="D97" s="193"/>
      <c r="E97" s="193"/>
      <c r="F97" s="193"/>
      <c r="G97" s="193"/>
      <c r="H97" s="185"/>
      <c r="I97" s="185"/>
      <c r="J97" s="185"/>
      <c r="K97" s="185"/>
      <c r="L97" s="185"/>
      <c r="M97" s="185"/>
      <c r="N97" s="185"/>
      <c r="O97" s="185"/>
      <c r="P97" s="185"/>
      <c r="Q97" s="198"/>
      <c r="R97" s="185"/>
      <c r="S97" s="185"/>
      <c r="T97" s="185"/>
      <c r="U97" s="185"/>
      <c r="V97" s="185"/>
      <c r="W97" s="185"/>
      <c r="X97" s="185"/>
      <c r="Y97" s="185"/>
      <c r="Z97" s="185"/>
    </row>
    <row r="98" spans="1:26" s="144" customFormat="1" ht="15">
      <c r="A98" s="192" t="s">
        <v>28</v>
      </c>
      <c r="B98" s="193">
        <f>B86+B70+B52+B43+B32+B21</f>
        <v>9008.181799999998</v>
      </c>
      <c r="C98" s="185"/>
      <c r="D98" s="193"/>
      <c r="E98" s="193"/>
      <c r="F98" s="193"/>
      <c r="G98" s="193"/>
      <c r="H98" s="185"/>
      <c r="I98" s="185"/>
      <c r="J98" s="185"/>
      <c r="K98" s="185"/>
      <c r="L98" s="185"/>
      <c r="M98" s="185"/>
      <c r="N98" s="185"/>
      <c r="O98" s="185"/>
      <c r="P98" s="185"/>
      <c r="Q98" s="198"/>
      <c r="R98" s="185"/>
      <c r="S98" s="185"/>
      <c r="T98" s="185"/>
      <c r="U98" s="185"/>
      <c r="V98" s="185"/>
      <c r="W98" s="185"/>
      <c r="X98" s="185"/>
      <c r="Y98" s="185"/>
      <c r="Z98" s="185"/>
    </row>
    <row r="99" spans="1:26" s="144" customFormat="1" ht="15">
      <c r="A99" s="192" t="s">
        <v>29</v>
      </c>
      <c r="B99" s="193">
        <f>B87+B22+B34</f>
        <v>2894.88</v>
      </c>
      <c r="C99" s="185"/>
      <c r="D99" s="193"/>
      <c r="E99" s="193"/>
      <c r="F99" s="193"/>
      <c r="G99" s="193"/>
      <c r="H99" s="185"/>
      <c r="I99" s="185"/>
      <c r="J99" s="185"/>
      <c r="K99" s="185"/>
      <c r="L99" s="185"/>
      <c r="M99" s="185"/>
      <c r="N99" s="185"/>
      <c r="O99" s="185"/>
      <c r="P99" s="185"/>
      <c r="Q99" s="198"/>
      <c r="R99" s="185"/>
      <c r="S99" s="185"/>
      <c r="T99" s="185"/>
      <c r="U99" s="185"/>
      <c r="V99" s="185"/>
      <c r="W99" s="185"/>
      <c r="X99" s="185"/>
      <c r="Y99" s="185"/>
      <c r="Z99" s="185"/>
    </row>
    <row r="100" spans="1:26" s="144" customFormat="1" ht="15">
      <c r="A100" s="192" t="s">
        <v>30</v>
      </c>
      <c r="B100" s="193">
        <f>B88+B53+B44+B33+B23+B78+B61</f>
        <v>14280.405438679245</v>
      </c>
      <c r="C100" s="185"/>
      <c r="D100" s="193"/>
      <c r="E100" s="193"/>
      <c r="F100" s="193"/>
      <c r="G100" s="193"/>
      <c r="H100" s="185"/>
      <c r="I100" s="185"/>
      <c r="J100" s="185"/>
      <c r="K100" s="185"/>
      <c r="L100" s="185"/>
      <c r="M100" s="185"/>
      <c r="N100" s="185"/>
      <c r="O100" s="185"/>
      <c r="P100" s="185"/>
      <c r="Q100" s="198"/>
      <c r="R100" s="185"/>
      <c r="S100" s="185"/>
      <c r="T100" s="185"/>
      <c r="U100" s="185"/>
      <c r="V100" s="185"/>
      <c r="W100" s="185"/>
      <c r="X100" s="185"/>
      <c r="Y100" s="185"/>
      <c r="Z100" s="185"/>
    </row>
    <row r="101" spans="1:26" s="144" customFormat="1" ht="15">
      <c r="A101" s="192" t="s">
        <v>31</v>
      </c>
      <c r="B101" s="193">
        <f>B89+B35+B24</f>
        <v>3346.8600000000006</v>
      </c>
      <c r="C101" s="185"/>
      <c r="D101" s="193"/>
      <c r="E101" s="193"/>
      <c r="F101" s="193"/>
      <c r="G101" s="193"/>
      <c r="H101" s="185"/>
      <c r="I101" s="198"/>
      <c r="J101" s="185"/>
      <c r="K101" s="185"/>
      <c r="L101" s="185"/>
      <c r="M101" s="185"/>
      <c r="N101" s="185"/>
      <c r="O101" s="185"/>
      <c r="P101" s="185"/>
      <c r="Q101" s="198"/>
      <c r="R101" s="185"/>
      <c r="S101" s="185"/>
      <c r="T101" s="185"/>
      <c r="U101" s="185"/>
      <c r="V101" s="185"/>
      <c r="W101" s="185"/>
      <c r="X101" s="185"/>
      <c r="Y101" s="185"/>
      <c r="Z101" s="185"/>
    </row>
    <row r="102" spans="1:26" s="144" customFormat="1" ht="15">
      <c r="A102" s="192" t="s">
        <v>32</v>
      </c>
      <c r="B102" s="193">
        <f>B90+B62</f>
        <v>135.54</v>
      </c>
      <c r="C102" s="185"/>
      <c r="D102" s="193"/>
      <c r="E102" s="193"/>
      <c r="F102" s="193"/>
      <c r="G102" s="193"/>
      <c r="H102" s="185"/>
      <c r="I102" s="185"/>
      <c r="J102" s="185"/>
      <c r="K102" s="185"/>
      <c r="L102" s="185"/>
      <c r="M102" s="185"/>
      <c r="N102" s="185"/>
      <c r="O102" s="185"/>
      <c r="P102" s="185"/>
      <c r="Q102" s="198"/>
      <c r="R102" s="185"/>
      <c r="S102" s="185"/>
      <c r="T102" s="185"/>
      <c r="U102" s="185"/>
      <c r="V102" s="185"/>
      <c r="W102" s="185"/>
      <c r="X102" s="185"/>
      <c r="Y102" s="185"/>
      <c r="Z102" s="185"/>
    </row>
    <row r="103" spans="1:26" s="144" customFormat="1" ht="15">
      <c r="A103" s="186" t="s">
        <v>33</v>
      </c>
      <c r="B103" s="193">
        <f>B91</f>
        <v>4356.99</v>
      </c>
      <c r="C103" s="185"/>
      <c r="D103" s="185"/>
      <c r="E103" s="193"/>
      <c r="F103" s="193"/>
      <c r="G103" s="193"/>
      <c r="H103" s="185"/>
      <c r="I103" s="185"/>
      <c r="J103" s="185"/>
      <c r="K103" s="185"/>
      <c r="L103" s="185"/>
      <c r="M103" s="185"/>
      <c r="N103" s="185"/>
      <c r="O103" s="185"/>
      <c r="P103" s="185"/>
      <c r="Q103" s="198"/>
      <c r="R103" s="185"/>
      <c r="S103" s="185"/>
      <c r="T103" s="185"/>
      <c r="U103" s="185"/>
      <c r="V103" s="185"/>
      <c r="W103" s="185"/>
      <c r="X103" s="185"/>
      <c r="Y103" s="185"/>
      <c r="Z103" s="185"/>
    </row>
    <row r="104" spans="1:17" s="144" customFormat="1" ht="14.25">
      <c r="A104" s="186"/>
      <c r="B104" s="194">
        <f>SUM(B96:B103)</f>
        <v>107689.05303267924</v>
      </c>
      <c r="C104" s="194"/>
      <c r="E104" s="146"/>
      <c r="G104" s="193"/>
      <c r="Q104" s="146"/>
    </row>
    <row r="105" spans="1:17" s="144" customFormat="1" ht="14.25">
      <c r="A105" s="186"/>
      <c r="G105" s="193"/>
      <c r="Q105" s="146"/>
    </row>
  </sheetData>
  <sheetProtection/>
  <mergeCells count="192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4:Z64"/>
    <mergeCell ref="E65:N65"/>
    <mergeCell ref="E66:F66"/>
    <mergeCell ref="G66:H66"/>
    <mergeCell ref="I66:J66"/>
    <mergeCell ref="K66:L66"/>
    <mergeCell ref="M66:N66"/>
    <mergeCell ref="A72:Z72"/>
    <mergeCell ref="E73:N73"/>
    <mergeCell ref="E74:F74"/>
    <mergeCell ref="G74:H74"/>
    <mergeCell ref="I74:J74"/>
    <mergeCell ref="K74:L74"/>
    <mergeCell ref="M74:N74"/>
    <mergeCell ref="A80:Z80"/>
    <mergeCell ref="E81:N81"/>
    <mergeCell ref="E82:F82"/>
    <mergeCell ref="G82:H82"/>
    <mergeCell ref="I82:J82"/>
    <mergeCell ref="K82:L82"/>
    <mergeCell ref="M82:N82"/>
    <mergeCell ref="B94:C94"/>
    <mergeCell ref="B104:C104"/>
    <mergeCell ref="A3:A5"/>
    <mergeCell ref="A16:A18"/>
    <mergeCell ref="A27:A29"/>
    <mergeCell ref="A38:A40"/>
    <mergeCell ref="A47:A49"/>
    <mergeCell ref="A56:A58"/>
    <mergeCell ref="A65:A67"/>
    <mergeCell ref="A73:A75"/>
    <mergeCell ref="A81:A83"/>
    <mergeCell ref="B3:B5"/>
    <mergeCell ref="B16:B18"/>
    <mergeCell ref="B27:B29"/>
    <mergeCell ref="B38:B40"/>
    <mergeCell ref="B47:B49"/>
    <mergeCell ref="B56:B58"/>
    <mergeCell ref="B65:B67"/>
    <mergeCell ref="B73:B75"/>
    <mergeCell ref="B81:B83"/>
    <mergeCell ref="C3:C5"/>
    <mergeCell ref="C16:C18"/>
    <mergeCell ref="C27:C29"/>
    <mergeCell ref="C38:C40"/>
    <mergeCell ref="C47:C49"/>
    <mergeCell ref="C56:C58"/>
    <mergeCell ref="C65:C67"/>
    <mergeCell ref="C73:C75"/>
    <mergeCell ref="C81:C83"/>
    <mergeCell ref="D3:D5"/>
    <mergeCell ref="D16:D18"/>
    <mergeCell ref="D27:D29"/>
    <mergeCell ref="D38:D40"/>
    <mergeCell ref="D47:D49"/>
    <mergeCell ref="D56:D58"/>
    <mergeCell ref="D65:D67"/>
    <mergeCell ref="D73:D75"/>
    <mergeCell ref="D81:D83"/>
    <mergeCell ref="Q3:Q5"/>
    <mergeCell ref="Q16:Q18"/>
    <mergeCell ref="Q27:Q29"/>
    <mergeCell ref="Q38:Q40"/>
    <mergeCell ref="Q47:Q49"/>
    <mergeCell ref="Q56:Q58"/>
    <mergeCell ref="Q65:Q67"/>
    <mergeCell ref="Q73:Q75"/>
    <mergeCell ref="Q81:Q83"/>
    <mergeCell ref="R3:R5"/>
    <mergeCell ref="R16:R18"/>
    <mergeCell ref="R27:R29"/>
    <mergeCell ref="R38:R40"/>
    <mergeCell ref="R47:R49"/>
    <mergeCell ref="R56:R58"/>
    <mergeCell ref="R65:R67"/>
    <mergeCell ref="R73:R75"/>
    <mergeCell ref="R81:R83"/>
    <mergeCell ref="S3:S4"/>
    <mergeCell ref="S16:S17"/>
    <mergeCell ref="S27:S28"/>
    <mergeCell ref="S38:S39"/>
    <mergeCell ref="S47:S48"/>
    <mergeCell ref="S56:S57"/>
    <mergeCell ref="S65:S66"/>
    <mergeCell ref="S73:S74"/>
    <mergeCell ref="S81:S82"/>
    <mergeCell ref="V3:V5"/>
    <mergeCell ref="V16:V18"/>
    <mergeCell ref="V27:V29"/>
    <mergeCell ref="V38:V40"/>
    <mergeCell ref="V47:V49"/>
    <mergeCell ref="V56:V58"/>
    <mergeCell ref="V65:V67"/>
    <mergeCell ref="V73:V75"/>
    <mergeCell ref="V81:V83"/>
    <mergeCell ref="W3:W5"/>
    <mergeCell ref="W16:W18"/>
    <mergeCell ref="W27:W29"/>
    <mergeCell ref="W38:W40"/>
    <mergeCell ref="W47:W49"/>
    <mergeCell ref="W56:W58"/>
    <mergeCell ref="W65:W67"/>
    <mergeCell ref="W73:W75"/>
    <mergeCell ref="W81:W83"/>
    <mergeCell ref="X3:X5"/>
    <mergeCell ref="X16:X18"/>
    <mergeCell ref="X27:X29"/>
    <mergeCell ref="X38:X40"/>
    <mergeCell ref="X47:X49"/>
    <mergeCell ref="X56:X58"/>
    <mergeCell ref="X65:X67"/>
    <mergeCell ref="X73:X75"/>
    <mergeCell ref="X81:X83"/>
    <mergeCell ref="Y3:Y5"/>
    <mergeCell ref="Y16:Y18"/>
    <mergeCell ref="Y27:Y29"/>
    <mergeCell ref="Y38:Y40"/>
    <mergeCell ref="Y47:Y49"/>
    <mergeCell ref="Y56:Y58"/>
    <mergeCell ref="Y65:Y67"/>
    <mergeCell ref="Y73:Y75"/>
    <mergeCell ref="Y81:Y83"/>
    <mergeCell ref="Z3:Z5"/>
    <mergeCell ref="Z16:Z18"/>
    <mergeCell ref="Z27:Z29"/>
    <mergeCell ref="Z38:Z40"/>
    <mergeCell ref="Z47:Z49"/>
    <mergeCell ref="Z56:Z58"/>
    <mergeCell ref="Z65:Z67"/>
    <mergeCell ref="Z73:Z75"/>
    <mergeCell ref="Z81:Z83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5:P66"/>
    <mergeCell ref="T65:U66"/>
    <mergeCell ref="O73:P74"/>
    <mergeCell ref="T73:U74"/>
    <mergeCell ref="O81:P82"/>
    <mergeCell ref="T81:U8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2" width="11.7109375" style="1" customWidth="1"/>
    <col min="3" max="3" width="8.421875" style="1" customWidth="1"/>
    <col min="4" max="4" width="9.8515625" style="1" customWidth="1"/>
    <col min="5" max="7" width="10.421875" style="1" customWidth="1"/>
    <col min="8" max="8" width="11.8515625" style="1" customWidth="1"/>
    <col min="9" max="9" width="11.7109375" style="1" customWidth="1"/>
    <col min="10" max="10" width="10.00390625" style="1" customWidth="1"/>
    <col min="11" max="11" width="9.7109375" style="1" customWidth="1"/>
    <col min="12" max="12" width="9.28125" style="1" customWidth="1"/>
    <col min="13" max="13" width="11.00390625" style="1" customWidth="1"/>
    <col min="14" max="14" width="10.8515625" style="1" customWidth="1"/>
    <col min="15" max="15" width="8.7109375" style="1" customWidth="1"/>
    <col min="16" max="16" width="10.8515625" style="1" customWidth="1"/>
    <col min="17" max="17" width="10.421875" style="1" customWidth="1"/>
    <col min="18" max="18" width="11.7109375" style="1" customWidth="1"/>
    <col min="19" max="19" width="9.140625" style="1" customWidth="1"/>
    <col min="20" max="20" width="10.7109375" style="1" customWidth="1"/>
    <col min="21" max="21" width="9.8515625" style="1" customWidth="1"/>
    <col min="22" max="16384" width="9.00390625" style="1" customWidth="1"/>
  </cols>
  <sheetData>
    <row r="1" spans="1:22" s="1" customFormat="1" ht="20.2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0"/>
    </row>
    <row r="2" spans="1:22" s="1" customFormat="1" ht="1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0"/>
    </row>
    <row r="3" spans="1:22" s="1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00"/>
    </row>
    <row r="4" spans="1:22" s="1" customFormat="1" ht="24" customHeight="1">
      <c r="A4" s="5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0"/>
    </row>
    <row r="5" spans="1:22" s="1" customFormat="1" ht="15" customHeight="1">
      <c r="A5" s="6" t="s">
        <v>2</v>
      </c>
      <c r="B5" s="6" t="s">
        <v>3</v>
      </c>
      <c r="C5" s="7" t="s">
        <v>4</v>
      </c>
      <c r="D5" s="8" t="s">
        <v>48</v>
      </c>
      <c r="E5" s="9" t="s">
        <v>49</v>
      </c>
      <c r="F5" s="9"/>
      <c r="G5" s="10"/>
      <c r="H5" s="11" t="s">
        <v>50</v>
      </c>
      <c r="I5" s="54"/>
      <c r="J5" s="7" t="s">
        <v>51</v>
      </c>
      <c r="K5" s="7" t="s">
        <v>52</v>
      </c>
      <c r="L5" s="55" t="s">
        <v>11</v>
      </c>
      <c r="M5" s="56"/>
      <c r="N5" s="6" t="s">
        <v>53</v>
      </c>
      <c r="O5" s="6" t="s">
        <v>54</v>
      </c>
      <c r="P5" s="7" t="s">
        <v>14</v>
      </c>
      <c r="Q5" s="7" t="s">
        <v>55</v>
      </c>
      <c r="R5" s="7" t="s">
        <v>56</v>
      </c>
      <c r="S5" s="11" t="s">
        <v>57</v>
      </c>
      <c r="T5" s="54"/>
      <c r="U5" s="6" t="s">
        <v>15</v>
      </c>
      <c r="V5" s="100"/>
    </row>
    <row r="6" spans="1:22" s="1" customFormat="1" ht="32.25">
      <c r="A6" s="12"/>
      <c r="B6" s="12"/>
      <c r="C6" s="13"/>
      <c r="D6" s="14"/>
      <c r="E6" s="15" t="s">
        <v>49</v>
      </c>
      <c r="F6" s="15" t="s">
        <v>58</v>
      </c>
      <c r="G6" s="16" t="s">
        <v>59</v>
      </c>
      <c r="H6" s="17" t="s">
        <v>60</v>
      </c>
      <c r="I6" s="17" t="s">
        <v>61</v>
      </c>
      <c r="J6" s="13"/>
      <c r="K6" s="13"/>
      <c r="L6" s="17" t="s">
        <v>62</v>
      </c>
      <c r="M6" s="17" t="s">
        <v>23</v>
      </c>
      <c r="N6" s="12"/>
      <c r="O6" s="12"/>
      <c r="P6" s="13"/>
      <c r="Q6" s="13"/>
      <c r="R6" s="13"/>
      <c r="S6" s="101" t="s">
        <v>63</v>
      </c>
      <c r="T6" s="101" t="s">
        <v>64</v>
      </c>
      <c r="U6" s="12"/>
      <c r="V6" s="102"/>
    </row>
    <row r="7" spans="1:22" s="1" customFormat="1" ht="18" customHeight="1">
      <c r="A7" s="12" t="s">
        <v>65</v>
      </c>
      <c r="B7" s="18">
        <f aca="true" t="shared" si="0" ref="B7:B20">SUM(H7:N7)+E7+F7</f>
        <v>73576.061119</v>
      </c>
      <c r="C7" s="19">
        <f>B7/B20*100</f>
        <v>23.4585105107749</v>
      </c>
      <c r="D7" s="19">
        <v>17.895957928916</v>
      </c>
      <c r="E7" s="18">
        <v>11665.114053</v>
      </c>
      <c r="F7" s="18">
        <v>0</v>
      </c>
      <c r="G7" s="18">
        <v>8533.742006</v>
      </c>
      <c r="H7" s="18">
        <v>2219.310741</v>
      </c>
      <c r="I7" s="18">
        <v>12318.38</v>
      </c>
      <c r="J7" s="18">
        <v>4680.013549</v>
      </c>
      <c r="K7" s="18">
        <v>3706.108</v>
      </c>
      <c r="L7" s="18">
        <v>0</v>
      </c>
      <c r="M7" s="18">
        <v>3497.859891</v>
      </c>
      <c r="N7" s="18">
        <v>35489.274885</v>
      </c>
      <c r="O7" s="57">
        <v>3647</v>
      </c>
      <c r="P7" s="58">
        <v>9010.9</v>
      </c>
      <c r="Q7" s="58">
        <v>17932.7</v>
      </c>
      <c r="R7" s="58">
        <v>18954.920275</v>
      </c>
      <c r="S7" s="25">
        <v>12448</v>
      </c>
      <c r="T7" s="20">
        <v>23988.39</v>
      </c>
      <c r="U7" s="32">
        <v>922.98</v>
      </c>
      <c r="V7" s="103"/>
    </row>
    <row r="8" spans="1:22" s="1" customFormat="1" ht="18" customHeight="1">
      <c r="A8" s="12" t="s">
        <v>66</v>
      </c>
      <c r="B8" s="18">
        <f t="shared" si="0"/>
        <v>57168.28</v>
      </c>
      <c r="C8" s="19">
        <f>B8/B20*100</f>
        <v>18.2271608029396</v>
      </c>
      <c r="D8" s="20">
        <v>17.7407754936941</v>
      </c>
      <c r="E8" s="18">
        <v>13238.56</v>
      </c>
      <c r="F8" s="18">
        <v>0.85</v>
      </c>
      <c r="G8" s="18">
        <v>8306.14</v>
      </c>
      <c r="H8" s="18">
        <v>105.91</v>
      </c>
      <c r="I8" s="18">
        <v>0</v>
      </c>
      <c r="J8" s="18">
        <v>1845.62</v>
      </c>
      <c r="K8" s="18">
        <v>1013.28</v>
      </c>
      <c r="L8" s="46">
        <v>0</v>
      </c>
      <c r="M8" s="46">
        <v>0</v>
      </c>
      <c r="N8" s="59">
        <v>40964.06</v>
      </c>
      <c r="O8" s="60">
        <v>2937</v>
      </c>
      <c r="P8" s="61">
        <v>2423.48</v>
      </c>
      <c r="Q8" s="61">
        <v>5227.57</v>
      </c>
      <c r="R8" s="59">
        <v>5715.75</v>
      </c>
      <c r="S8" s="60">
        <v>47735</v>
      </c>
      <c r="T8" s="59">
        <v>30090.46</v>
      </c>
      <c r="U8" s="18">
        <v>1079.41</v>
      </c>
      <c r="V8" s="103"/>
    </row>
    <row r="9" spans="1:22" s="1" customFormat="1" ht="18" customHeight="1">
      <c r="A9" s="12" t="s">
        <v>67</v>
      </c>
      <c r="B9" s="18">
        <f t="shared" si="0"/>
        <v>15524.21013</v>
      </c>
      <c r="C9" s="19">
        <f>B9/B20*100</f>
        <v>4.94963770780113</v>
      </c>
      <c r="D9" s="21">
        <v>11.9829999036313</v>
      </c>
      <c r="E9" s="21">
        <v>3593.256268</v>
      </c>
      <c r="F9" s="21">
        <v>190.983163</v>
      </c>
      <c r="G9" s="21">
        <v>3184.975944</v>
      </c>
      <c r="H9" s="21">
        <v>146.201</v>
      </c>
      <c r="I9" s="21">
        <v>0</v>
      </c>
      <c r="J9" s="21">
        <v>240.833182</v>
      </c>
      <c r="K9" s="28">
        <v>0</v>
      </c>
      <c r="L9" s="28">
        <v>0</v>
      </c>
      <c r="M9" s="28">
        <v>0</v>
      </c>
      <c r="N9" s="21">
        <v>11352.936517</v>
      </c>
      <c r="O9" s="62">
        <v>887</v>
      </c>
      <c r="P9" s="58">
        <v>927.37</v>
      </c>
      <c r="Q9" s="58">
        <v>3681.9</v>
      </c>
      <c r="R9" s="21">
        <v>7295.75</v>
      </c>
      <c r="S9" s="104">
        <v>372</v>
      </c>
      <c r="T9" s="21">
        <v>537.57</v>
      </c>
      <c r="U9" s="21">
        <v>324.18</v>
      </c>
      <c r="V9" s="103"/>
    </row>
    <row r="10" spans="1:22" s="1" customFormat="1" ht="18" customHeight="1">
      <c r="A10" s="12" t="s">
        <v>68</v>
      </c>
      <c r="B10" s="18">
        <f t="shared" si="0"/>
        <v>9932.4</v>
      </c>
      <c r="C10" s="19">
        <f>B10/B20*100</f>
        <v>3.16678150819155</v>
      </c>
      <c r="D10" s="19">
        <v>17.2221868162216</v>
      </c>
      <c r="E10" s="18">
        <v>1795.6</v>
      </c>
      <c r="F10" s="18">
        <v>0</v>
      </c>
      <c r="G10" s="18">
        <v>1269</v>
      </c>
      <c r="H10" s="18">
        <v>170.2</v>
      </c>
      <c r="I10" s="18">
        <v>0</v>
      </c>
      <c r="J10" s="18">
        <v>42.5</v>
      </c>
      <c r="K10" s="28">
        <v>0</v>
      </c>
      <c r="L10" s="28">
        <v>0</v>
      </c>
      <c r="M10" s="28">
        <v>0</v>
      </c>
      <c r="N10" s="63">
        <v>7924.1</v>
      </c>
      <c r="O10" s="64">
        <v>318</v>
      </c>
      <c r="P10" s="58">
        <v>466.83</v>
      </c>
      <c r="Q10" s="58">
        <v>2779.37</v>
      </c>
      <c r="R10" s="105">
        <v>1933.65</v>
      </c>
      <c r="S10" s="106">
        <v>0</v>
      </c>
      <c r="T10" s="59">
        <v>0</v>
      </c>
      <c r="U10" s="20">
        <v>211.45</v>
      </c>
      <c r="V10" s="100"/>
    </row>
    <row r="11" spans="1:22" s="1" customFormat="1" ht="18" customHeight="1">
      <c r="A11" s="12" t="s">
        <v>69</v>
      </c>
      <c r="B11" s="18">
        <f t="shared" si="0"/>
        <v>43711.298008</v>
      </c>
      <c r="C11" s="19">
        <f>B11/B20*100</f>
        <v>13.936624605411</v>
      </c>
      <c r="D11" s="22">
        <v>9.62575524597512</v>
      </c>
      <c r="E11" s="23">
        <v>8584.547908</v>
      </c>
      <c r="F11" s="23">
        <v>756.4638</v>
      </c>
      <c r="G11" s="23">
        <v>7603.336619</v>
      </c>
      <c r="H11" s="24">
        <v>979.6865</v>
      </c>
      <c r="I11" s="24">
        <v>10651.8</v>
      </c>
      <c r="J11" s="22">
        <v>116.0098</v>
      </c>
      <c r="K11" s="28">
        <v>0</v>
      </c>
      <c r="L11" s="28">
        <v>0</v>
      </c>
      <c r="M11" s="28">
        <v>0</v>
      </c>
      <c r="N11" s="65">
        <v>22622.79</v>
      </c>
      <c r="O11" s="66">
        <v>2549</v>
      </c>
      <c r="P11" s="67">
        <v>845.2208</v>
      </c>
      <c r="Q11" s="67">
        <v>4443.2934</v>
      </c>
      <c r="R11" s="107">
        <v>1901.5297</v>
      </c>
      <c r="S11" s="108">
        <v>469</v>
      </c>
      <c r="T11" s="107">
        <v>534.5</v>
      </c>
      <c r="U11" s="109">
        <v>553.844381</v>
      </c>
      <c r="V11" s="100"/>
    </row>
    <row r="12" spans="1:22" s="1" customFormat="1" ht="18" customHeight="1">
      <c r="A12" s="25" t="s">
        <v>70</v>
      </c>
      <c r="B12" s="18">
        <f t="shared" si="0"/>
        <v>18511.599775</v>
      </c>
      <c r="C12" s="19">
        <f>B12/B20*100</f>
        <v>5.90211749974959</v>
      </c>
      <c r="D12" s="26">
        <v>-14.3225492472154</v>
      </c>
      <c r="E12" s="27">
        <v>1746.7177</v>
      </c>
      <c r="F12" s="27">
        <v>1075.76572</v>
      </c>
      <c r="G12" s="27">
        <v>1455.060058</v>
      </c>
      <c r="H12" s="27">
        <v>1383.7483</v>
      </c>
      <c r="I12" s="68">
        <v>10249.019995</v>
      </c>
      <c r="J12" s="27">
        <v>143.52416</v>
      </c>
      <c r="K12" s="28">
        <v>0</v>
      </c>
      <c r="L12" s="28">
        <v>0</v>
      </c>
      <c r="M12" s="28">
        <v>0</v>
      </c>
      <c r="N12" s="27">
        <v>3912.8239</v>
      </c>
      <c r="O12" s="69">
        <v>678</v>
      </c>
      <c r="P12" s="36">
        <v>289.22</v>
      </c>
      <c r="Q12" s="36">
        <v>3132.14</v>
      </c>
      <c r="R12" s="36">
        <v>4282.38</v>
      </c>
      <c r="S12" s="34">
        <v>162</v>
      </c>
      <c r="T12" s="36">
        <v>526.9</v>
      </c>
      <c r="U12" s="110">
        <v>146.39</v>
      </c>
      <c r="V12" s="100"/>
    </row>
    <row r="13" spans="1:22" s="1" customFormat="1" ht="18" customHeight="1">
      <c r="A13" s="25" t="s">
        <v>71</v>
      </c>
      <c r="B13" s="18">
        <f t="shared" si="0"/>
        <v>13075.9733</v>
      </c>
      <c r="C13" s="19">
        <f>B13/B20*100</f>
        <v>4.16905787604672</v>
      </c>
      <c r="D13" s="20">
        <v>-60.7218433376288</v>
      </c>
      <c r="E13" s="18">
        <v>1389.8133</v>
      </c>
      <c r="F13" s="18">
        <v>0</v>
      </c>
      <c r="G13" s="18">
        <v>903.1803</v>
      </c>
      <c r="H13" s="18">
        <v>842.54</v>
      </c>
      <c r="I13" s="68">
        <v>6254.2</v>
      </c>
      <c r="J13" s="68">
        <v>27.95</v>
      </c>
      <c r="K13" s="28">
        <v>0</v>
      </c>
      <c r="L13" s="28">
        <v>0</v>
      </c>
      <c r="M13" s="28">
        <v>0</v>
      </c>
      <c r="N13" s="18">
        <v>4561.47</v>
      </c>
      <c r="O13" s="70">
        <v>419</v>
      </c>
      <c r="P13" s="36">
        <v>140.15</v>
      </c>
      <c r="Q13" s="36">
        <v>4601.57</v>
      </c>
      <c r="R13" s="111">
        <v>21479.43</v>
      </c>
      <c r="S13" s="25">
        <v>202</v>
      </c>
      <c r="T13" s="20">
        <v>813.91</v>
      </c>
      <c r="U13" s="20">
        <v>162.21</v>
      </c>
      <c r="V13" s="100"/>
    </row>
    <row r="14" spans="1:22" s="1" customFormat="1" ht="18" customHeight="1">
      <c r="A14" s="25" t="s">
        <v>72</v>
      </c>
      <c r="B14" s="18">
        <f t="shared" si="0"/>
        <v>7160</v>
      </c>
      <c r="C14" s="19">
        <f>B14/B20*100</f>
        <v>2.28284760970677</v>
      </c>
      <c r="D14" s="20">
        <v>14.24</v>
      </c>
      <c r="E14" s="28">
        <v>0</v>
      </c>
      <c r="F14" s="28">
        <v>0</v>
      </c>
      <c r="G14" s="28">
        <v>0</v>
      </c>
      <c r="H14" s="18">
        <v>655</v>
      </c>
      <c r="I14" s="68">
        <v>5579</v>
      </c>
      <c r="J14" s="28">
        <v>0</v>
      </c>
      <c r="K14" s="28">
        <v>0</v>
      </c>
      <c r="L14" s="28">
        <v>0</v>
      </c>
      <c r="M14" s="28">
        <v>0</v>
      </c>
      <c r="N14" s="18">
        <v>926</v>
      </c>
      <c r="O14" s="70">
        <v>12</v>
      </c>
      <c r="P14" s="70">
        <v>8.6</v>
      </c>
      <c r="Q14" s="70">
        <v>37.35</v>
      </c>
      <c r="R14" s="111">
        <v>194.94</v>
      </c>
      <c r="S14" s="25">
        <v>18</v>
      </c>
      <c r="T14" s="25">
        <v>38.05</v>
      </c>
      <c r="U14" s="20">
        <v>51.02</v>
      </c>
      <c r="V14" s="100"/>
    </row>
    <row r="15" spans="1:22" s="1" customFormat="1" ht="18" customHeight="1">
      <c r="A15" s="29" t="s">
        <v>73</v>
      </c>
      <c r="B15" s="18">
        <f t="shared" si="0"/>
        <v>6219.93</v>
      </c>
      <c r="C15" s="19">
        <f>B15/B20*100</f>
        <v>1.98312183422394</v>
      </c>
      <c r="D15" s="30">
        <v>-56.3636172302512</v>
      </c>
      <c r="E15" s="31">
        <v>601.7</v>
      </c>
      <c r="F15" s="31">
        <v>0</v>
      </c>
      <c r="G15" s="31">
        <v>504.21</v>
      </c>
      <c r="H15" s="31">
        <v>107.78</v>
      </c>
      <c r="I15" s="71">
        <v>3965.8</v>
      </c>
      <c r="J15" s="31">
        <v>0</v>
      </c>
      <c r="K15" s="28">
        <v>0</v>
      </c>
      <c r="L15" s="28">
        <v>0</v>
      </c>
      <c r="M15" s="28">
        <v>0</v>
      </c>
      <c r="N15" s="31">
        <v>1544.65</v>
      </c>
      <c r="O15" s="72">
        <v>433</v>
      </c>
      <c r="P15" s="72">
        <v>154.4</v>
      </c>
      <c r="Q15" s="72">
        <v>4.58</v>
      </c>
      <c r="R15" s="31">
        <v>7600.77</v>
      </c>
      <c r="S15" s="72">
        <v>95</v>
      </c>
      <c r="T15" s="72">
        <v>268.81</v>
      </c>
      <c r="U15" s="31">
        <v>47.6</v>
      </c>
      <c r="V15" s="112"/>
    </row>
    <row r="16" spans="1:22" s="1" customFormat="1" ht="18" customHeight="1">
      <c r="A16" s="25" t="s">
        <v>74</v>
      </c>
      <c r="B16" s="18">
        <f t="shared" si="0"/>
        <v>29957.73</v>
      </c>
      <c r="C16" s="19">
        <f>B16/B20*100</f>
        <v>9.55152686071798</v>
      </c>
      <c r="D16" s="32">
        <v>-23.9445748519777</v>
      </c>
      <c r="E16" s="33">
        <v>334.23</v>
      </c>
      <c r="F16" s="33">
        <v>26.77</v>
      </c>
      <c r="G16" s="33">
        <v>197.34</v>
      </c>
      <c r="H16" s="34">
        <v>879.7</v>
      </c>
      <c r="I16" s="36">
        <v>27807.2</v>
      </c>
      <c r="J16" s="34">
        <v>0</v>
      </c>
      <c r="K16" s="28">
        <v>0</v>
      </c>
      <c r="L16" s="28">
        <v>0</v>
      </c>
      <c r="M16" s="28">
        <v>0</v>
      </c>
      <c r="N16" s="32">
        <v>909.83</v>
      </c>
      <c r="O16" s="60">
        <v>303</v>
      </c>
      <c r="P16" s="32">
        <v>29.66</v>
      </c>
      <c r="Q16" s="32">
        <v>0</v>
      </c>
      <c r="R16" s="32">
        <v>14005.57</v>
      </c>
      <c r="S16" s="60">
        <v>49</v>
      </c>
      <c r="T16" s="60">
        <v>369.25</v>
      </c>
      <c r="U16" s="32">
        <v>174</v>
      </c>
      <c r="V16" s="100"/>
    </row>
    <row r="17" spans="1:22" s="1" customFormat="1" ht="18" customHeight="1">
      <c r="A17" s="25" t="s">
        <v>75</v>
      </c>
      <c r="B17" s="18">
        <f t="shared" si="0"/>
        <v>34586.56</v>
      </c>
      <c r="C17" s="19">
        <f>B17/B20*100</f>
        <v>11.0273527687122</v>
      </c>
      <c r="D17" s="32">
        <v>-41.1127811765539</v>
      </c>
      <c r="E17" s="35">
        <v>4455.84</v>
      </c>
      <c r="F17" s="35">
        <v>0</v>
      </c>
      <c r="G17" s="35">
        <v>4062.85</v>
      </c>
      <c r="H17" s="35">
        <v>4594.8</v>
      </c>
      <c r="I17" s="35">
        <v>22998</v>
      </c>
      <c r="J17" s="35">
        <v>70.37</v>
      </c>
      <c r="K17" s="28">
        <v>0</v>
      </c>
      <c r="L17" s="28">
        <v>0</v>
      </c>
      <c r="M17" s="28">
        <v>0</v>
      </c>
      <c r="N17" s="35">
        <v>2467.55</v>
      </c>
      <c r="O17" s="60">
        <v>1494</v>
      </c>
      <c r="P17" s="35">
        <v>179.42</v>
      </c>
      <c r="Q17" s="35">
        <v>5590.67</v>
      </c>
      <c r="R17" s="35">
        <v>5752.27</v>
      </c>
      <c r="S17" s="95">
        <v>81</v>
      </c>
      <c r="T17" s="35">
        <v>733.58</v>
      </c>
      <c r="U17" s="35">
        <v>433.51</v>
      </c>
      <c r="V17" s="100"/>
    </row>
    <row r="18" spans="1:22" s="1" customFormat="1" ht="18" customHeight="1">
      <c r="A18" s="25" t="s">
        <v>76</v>
      </c>
      <c r="B18" s="18">
        <f t="shared" si="0"/>
        <v>3892</v>
      </c>
      <c r="C18" s="19">
        <f>B18/B20*100</f>
        <v>1.24089984594675</v>
      </c>
      <c r="D18" s="32">
        <v>-49.6798750530094</v>
      </c>
      <c r="E18" s="33">
        <v>0</v>
      </c>
      <c r="F18" s="33">
        <v>0</v>
      </c>
      <c r="G18" s="33">
        <v>0</v>
      </c>
      <c r="H18" s="36">
        <v>870.9</v>
      </c>
      <c r="I18" s="36">
        <v>2798.1</v>
      </c>
      <c r="J18" s="34">
        <v>0</v>
      </c>
      <c r="K18" s="28">
        <v>0</v>
      </c>
      <c r="L18" s="28">
        <v>0</v>
      </c>
      <c r="M18" s="28">
        <v>0</v>
      </c>
      <c r="N18" s="60">
        <v>223</v>
      </c>
      <c r="O18" s="60">
        <v>2</v>
      </c>
      <c r="P18" s="60">
        <v>0</v>
      </c>
      <c r="Q18" s="60">
        <v>0</v>
      </c>
      <c r="R18" s="60">
        <v>346.18</v>
      </c>
      <c r="S18" s="60">
        <v>1</v>
      </c>
      <c r="T18" s="60">
        <v>21</v>
      </c>
      <c r="U18" s="32">
        <v>5.23</v>
      </c>
      <c r="V18" s="100"/>
    </row>
    <row r="19" spans="1:22" s="1" customFormat="1" ht="18" customHeight="1">
      <c r="A19" s="25" t="s">
        <v>77</v>
      </c>
      <c r="B19" s="18">
        <f t="shared" si="0"/>
        <v>327.32</v>
      </c>
      <c r="C19" s="19">
        <f>B19/B20*100</f>
        <v>0.104360569777824</v>
      </c>
      <c r="D19" s="32">
        <v>83.8979717961683</v>
      </c>
      <c r="E19" s="33">
        <v>188.21</v>
      </c>
      <c r="F19" s="33">
        <v>0</v>
      </c>
      <c r="G19" s="33">
        <v>164.97</v>
      </c>
      <c r="H19" s="36">
        <v>0</v>
      </c>
      <c r="I19" s="36">
        <v>0</v>
      </c>
      <c r="J19" s="34">
        <v>9.8</v>
      </c>
      <c r="K19" s="28">
        <v>0</v>
      </c>
      <c r="L19" s="28">
        <v>0</v>
      </c>
      <c r="M19" s="28">
        <v>0</v>
      </c>
      <c r="N19" s="60">
        <v>129.31</v>
      </c>
      <c r="O19" s="60">
        <v>128</v>
      </c>
      <c r="P19" s="32">
        <v>0.596758</v>
      </c>
      <c r="Q19" s="32">
        <v>10.145788</v>
      </c>
      <c r="R19" s="32">
        <v>0.455257</v>
      </c>
      <c r="S19" s="60">
        <v>0</v>
      </c>
      <c r="T19" s="60">
        <v>0</v>
      </c>
      <c r="U19" s="32">
        <v>13.31</v>
      </c>
      <c r="V19" s="100"/>
    </row>
    <row r="20" spans="1:22" s="1" customFormat="1" ht="18" customHeight="1">
      <c r="A20" s="25" t="s">
        <v>34</v>
      </c>
      <c r="B20" s="18">
        <f t="shared" si="0"/>
        <v>313643.362332</v>
      </c>
      <c r="C20" s="19"/>
      <c r="D20" s="20">
        <v>-24.38</v>
      </c>
      <c r="E20" s="37">
        <f aca="true" t="shared" si="1" ref="E20:U20">SUM(E7:E19)</f>
        <v>47593.589229</v>
      </c>
      <c r="F20" s="37">
        <f t="shared" si="1"/>
        <v>2050.832683</v>
      </c>
      <c r="G20" s="37">
        <f t="shared" si="1"/>
        <v>36184.804927</v>
      </c>
      <c r="H20" s="37">
        <f t="shared" si="1"/>
        <v>12955.776541</v>
      </c>
      <c r="I20" s="37">
        <f t="shared" si="1"/>
        <v>102621.499995</v>
      </c>
      <c r="J20" s="37">
        <f t="shared" si="1"/>
        <v>7176.620691</v>
      </c>
      <c r="K20" s="37">
        <f t="shared" si="1"/>
        <v>4719.388</v>
      </c>
      <c r="L20" s="37">
        <f t="shared" si="1"/>
        <v>0</v>
      </c>
      <c r="M20" s="37">
        <f t="shared" si="1"/>
        <v>3497.859891</v>
      </c>
      <c r="N20" s="37">
        <f t="shared" si="1"/>
        <v>133027.795302</v>
      </c>
      <c r="O20" s="73">
        <f t="shared" si="1"/>
        <v>13807</v>
      </c>
      <c r="P20" s="37">
        <f t="shared" si="1"/>
        <v>14475.847558</v>
      </c>
      <c r="Q20" s="37">
        <f t="shared" si="1"/>
        <v>47441.289188</v>
      </c>
      <c r="R20" s="37">
        <f t="shared" si="1"/>
        <v>89463.595232</v>
      </c>
      <c r="S20" s="73">
        <f t="shared" si="1"/>
        <v>61632</v>
      </c>
      <c r="T20" s="37">
        <f t="shared" si="1"/>
        <v>57922.42</v>
      </c>
      <c r="U20" s="37">
        <f t="shared" si="1"/>
        <v>4125.134381</v>
      </c>
      <c r="V20" s="113"/>
    </row>
    <row r="21" spans="1:22" s="1" customFormat="1" ht="30" customHeight="1">
      <c r="A21" s="38" t="s">
        <v>35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13"/>
    </row>
    <row r="22" spans="1:22" s="1" customFormat="1" ht="14.25" customHeight="1">
      <c r="A22" s="6" t="s">
        <v>2</v>
      </c>
      <c r="B22" s="6" t="s">
        <v>3</v>
      </c>
      <c r="C22" s="7" t="s">
        <v>4</v>
      </c>
      <c r="D22" s="8" t="s">
        <v>48</v>
      </c>
      <c r="E22" s="9" t="s">
        <v>49</v>
      </c>
      <c r="F22" s="9"/>
      <c r="G22" s="10"/>
      <c r="H22" s="11" t="s">
        <v>50</v>
      </c>
      <c r="I22" s="54"/>
      <c r="J22" s="7" t="s">
        <v>51</v>
      </c>
      <c r="K22" s="7" t="s">
        <v>52</v>
      </c>
      <c r="L22" s="55" t="s">
        <v>11</v>
      </c>
      <c r="M22" s="56"/>
      <c r="N22" s="6" t="s">
        <v>53</v>
      </c>
      <c r="O22" s="6" t="s">
        <v>54</v>
      </c>
      <c r="P22" s="7" t="s">
        <v>78</v>
      </c>
      <c r="Q22" s="7" t="s">
        <v>55</v>
      </c>
      <c r="R22" s="7" t="s">
        <v>56</v>
      </c>
      <c r="S22" s="11" t="s">
        <v>57</v>
      </c>
      <c r="T22" s="54"/>
      <c r="U22" s="6" t="s">
        <v>15</v>
      </c>
      <c r="V22" s="113"/>
    </row>
    <row r="23" spans="1:22" s="1" customFormat="1" ht="32.25">
      <c r="A23" s="12"/>
      <c r="B23" s="12"/>
      <c r="C23" s="13"/>
      <c r="D23" s="14"/>
      <c r="E23" s="15" t="s">
        <v>49</v>
      </c>
      <c r="F23" s="15" t="s">
        <v>58</v>
      </c>
      <c r="G23" s="16" t="s">
        <v>59</v>
      </c>
      <c r="H23" s="17" t="s">
        <v>60</v>
      </c>
      <c r="I23" s="17" t="s">
        <v>61</v>
      </c>
      <c r="J23" s="13"/>
      <c r="K23" s="13"/>
      <c r="L23" s="17" t="s">
        <v>62</v>
      </c>
      <c r="M23" s="17" t="s">
        <v>23</v>
      </c>
      <c r="N23" s="12"/>
      <c r="O23" s="12"/>
      <c r="P23" s="13"/>
      <c r="Q23" s="13"/>
      <c r="R23" s="13"/>
      <c r="S23" s="101" t="s">
        <v>63</v>
      </c>
      <c r="T23" s="101" t="s">
        <v>64</v>
      </c>
      <c r="U23" s="12"/>
      <c r="V23" s="113"/>
    </row>
    <row r="24" spans="1:22" s="1" customFormat="1" ht="14.25">
      <c r="A24" s="25" t="s">
        <v>65</v>
      </c>
      <c r="B24" s="18">
        <f aca="true" t="shared" si="2" ref="B24:B31">SUM(H24:N24)+E24+F24</f>
        <v>9386.62398800002</v>
      </c>
      <c r="C24" s="20">
        <f>B24/B31*100</f>
        <v>46.982854728526</v>
      </c>
      <c r="D24" s="18">
        <v>5.01693006902919</v>
      </c>
      <c r="E24" s="18">
        <v>1464.899068</v>
      </c>
      <c r="F24" s="18">
        <v>0</v>
      </c>
      <c r="G24" s="18">
        <v>1117.718507</v>
      </c>
      <c r="H24" s="18">
        <v>177.748789</v>
      </c>
      <c r="I24" s="18">
        <v>1041.5</v>
      </c>
      <c r="J24" s="20">
        <v>492.075331</v>
      </c>
      <c r="K24" s="20">
        <v>663.143</v>
      </c>
      <c r="L24" s="46">
        <v>0</v>
      </c>
      <c r="M24" s="46">
        <v>0</v>
      </c>
      <c r="N24" s="45">
        <v>5547.25780000002</v>
      </c>
      <c r="O24" s="46">
        <v>427</v>
      </c>
      <c r="P24" s="35">
        <v>1712.56</v>
      </c>
      <c r="Q24" s="35">
        <v>1967.83</v>
      </c>
      <c r="R24" s="45">
        <v>2921.477574</v>
      </c>
      <c r="S24" s="95">
        <v>3540</v>
      </c>
      <c r="T24" s="35">
        <v>7548.2</v>
      </c>
      <c r="U24" s="114">
        <v>117.59</v>
      </c>
      <c r="V24" s="113"/>
    </row>
    <row r="25" spans="1:22" s="1" customFormat="1" ht="14.25">
      <c r="A25" s="25" t="s">
        <v>66</v>
      </c>
      <c r="B25" s="18">
        <f t="shared" si="2"/>
        <v>2433.63</v>
      </c>
      <c r="C25" s="20">
        <f>B25/B31*100</f>
        <v>12.1810445266749</v>
      </c>
      <c r="D25" s="39">
        <v>34.7756259380071</v>
      </c>
      <c r="E25" s="39">
        <v>403.02</v>
      </c>
      <c r="F25" s="39">
        <v>0</v>
      </c>
      <c r="G25" s="39">
        <v>292.72</v>
      </c>
      <c r="H25" s="39">
        <v>24.63</v>
      </c>
      <c r="I25" s="48">
        <v>0</v>
      </c>
      <c r="J25" s="74">
        <v>98.29</v>
      </c>
      <c r="K25" s="75">
        <v>1.74</v>
      </c>
      <c r="L25" s="48">
        <v>0</v>
      </c>
      <c r="M25" s="48">
        <v>0</v>
      </c>
      <c r="N25" s="74">
        <v>1905.95</v>
      </c>
      <c r="O25" s="48">
        <v>107</v>
      </c>
      <c r="P25" s="39">
        <v>254.26</v>
      </c>
      <c r="Q25" s="39">
        <v>423.94</v>
      </c>
      <c r="R25" s="74">
        <v>934.75</v>
      </c>
      <c r="S25" s="46">
        <v>0</v>
      </c>
      <c r="T25" s="46">
        <v>0</v>
      </c>
      <c r="U25" s="46">
        <v>0</v>
      </c>
      <c r="V25" s="113"/>
    </row>
    <row r="26" spans="1:22" s="1" customFormat="1" ht="14.25">
      <c r="A26" s="25" t="s">
        <v>67</v>
      </c>
      <c r="B26" s="18">
        <f t="shared" si="2"/>
        <v>850.700753</v>
      </c>
      <c r="C26" s="20">
        <f>B26/B31*100</f>
        <v>4.25801118130893</v>
      </c>
      <c r="D26" s="40">
        <v>12.3212474352106</v>
      </c>
      <c r="E26" s="40">
        <v>181.145517</v>
      </c>
      <c r="F26" s="40">
        <v>6.212287</v>
      </c>
      <c r="G26" s="40">
        <v>156.322287</v>
      </c>
      <c r="H26" s="41">
        <v>0</v>
      </c>
      <c r="I26" s="76">
        <v>0</v>
      </c>
      <c r="J26" s="77">
        <v>0.4696</v>
      </c>
      <c r="K26" s="78">
        <v>0</v>
      </c>
      <c r="L26" s="78">
        <v>0</v>
      </c>
      <c r="M26" s="78">
        <v>0</v>
      </c>
      <c r="N26" s="77">
        <v>662.873349</v>
      </c>
      <c r="O26" s="79">
        <v>141</v>
      </c>
      <c r="P26" s="80">
        <v>0</v>
      </c>
      <c r="Q26" s="80">
        <v>0</v>
      </c>
      <c r="R26" s="78">
        <v>0</v>
      </c>
      <c r="S26" s="78">
        <v>0</v>
      </c>
      <c r="T26" s="78">
        <v>0</v>
      </c>
      <c r="U26" s="78">
        <v>0</v>
      </c>
      <c r="V26" s="113"/>
    </row>
    <row r="27" spans="1:22" s="1" customFormat="1" ht="14.25">
      <c r="A27" s="25" t="s">
        <v>68</v>
      </c>
      <c r="B27" s="18">
        <f t="shared" si="2"/>
        <v>208.3</v>
      </c>
      <c r="C27" s="20">
        <f>B27/B31*100</f>
        <v>1.04260367225354</v>
      </c>
      <c r="D27" s="40" t="s">
        <v>79</v>
      </c>
      <c r="E27" s="40">
        <v>208.3</v>
      </c>
      <c r="F27" s="40">
        <v>0</v>
      </c>
      <c r="G27" s="40">
        <v>148</v>
      </c>
      <c r="H27" s="41">
        <v>0</v>
      </c>
      <c r="I27" s="76">
        <v>0</v>
      </c>
      <c r="J27" s="77">
        <v>0</v>
      </c>
      <c r="K27" s="78">
        <v>0</v>
      </c>
      <c r="L27" s="78">
        <v>0</v>
      </c>
      <c r="M27" s="78">
        <v>0</v>
      </c>
      <c r="N27" s="77">
        <v>0</v>
      </c>
      <c r="O27" s="79">
        <v>39</v>
      </c>
      <c r="P27" s="80">
        <v>0</v>
      </c>
      <c r="Q27" s="80">
        <v>0</v>
      </c>
      <c r="R27" s="78">
        <v>0</v>
      </c>
      <c r="S27" s="78">
        <v>0</v>
      </c>
      <c r="T27" s="78">
        <v>0</v>
      </c>
      <c r="U27" s="78">
        <v>0</v>
      </c>
      <c r="V27" s="113"/>
    </row>
    <row r="28" spans="1:22" s="1" customFormat="1" ht="14.25">
      <c r="A28" s="25" t="s">
        <v>69</v>
      </c>
      <c r="B28" s="18">
        <f t="shared" si="2"/>
        <v>5606.337806</v>
      </c>
      <c r="C28" s="20">
        <f>B28/B31*100</f>
        <v>28.0613940683123</v>
      </c>
      <c r="D28" s="42">
        <v>6.49347497444929</v>
      </c>
      <c r="E28" s="23">
        <v>1254.136506</v>
      </c>
      <c r="F28" s="23">
        <v>294.5613</v>
      </c>
      <c r="G28" s="23">
        <v>1064.043042</v>
      </c>
      <c r="H28" s="42">
        <v>81</v>
      </c>
      <c r="I28" s="42">
        <v>301</v>
      </c>
      <c r="J28" s="81">
        <v>8.58</v>
      </c>
      <c r="K28" s="82">
        <v>0</v>
      </c>
      <c r="L28" s="83">
        <v>0</v>
      </c>
      <c r="M28" s="83">
        <v>0</v>
      </c>
      <c r="N28" s="65">
        <v>3667.06</v>
      </c>
      <c r="O28" s="84">
        <v>342</v>
      </c>
      <c r="P28" s="85">
        <v>93.214</v>
      </c>
      <c r="Q28" s="85">
        <v>184.8256</v>
      </c>
      <c r="R28" s="115">
        <v>304.5466</v>
      </c>
      <c r="S28" s="115">
        <v>27</v>
      </c>
      <c r="T28" s="115">
        <v>35.56</v>
      </c>
      <c r="U28" s="82">
        <v>0</v>
      </c>
      <c r="V28" s="113"/>
    </row>
    <row r="29" spans="1:22" s="1" customFormat="1" ht="14.25">
      <c r="A29" s="25" t="s">
        <v>70</v>
      </c>
      <c r="B29" s="18">
        <f t="shared" si="2"/>
        <v>1119.73139</v>
      </c>
      <c r="C29" s="20">
        <f>B29/B31*100</f>
        <v>5.60458981829841</v>
      </c>
      <c r="D29" s="43">
        <v>-33.4973217155004</v>
      </c>
      <c r="E29" s="43">
        <v>269.0868</v>
      </c>
      <c r="F29" s="43">
        <v>135.87967</v>
      </c>
      <c r="G29" s="43">
        <v>212.44752</v>
      </c>
      <c r="H29" s="42">
        <v>19.2</v>
      </c>
      <c r="I29" s="42">
        <v>139.52602</v>
      </c>
      <c r="J29" s="43">
        <v>3.078</v>
      </c>
      <c r="K29" s="53">
        <v>0</v>
      </c>
      <c r="L29" s="53">
        <v>0</v>
      </c>
      <c r="M29" s="53">
        <v>0</v>
      </c>
      <c r="N29" s="43">
        <v>552.9609</v>
      </c>
      <c r="O29" s="86">
        <v>90</v>
      </c>
      <c r="P29" s="43">
        <v>22.03</v>
      </c>
      <c r="Q29" s="43">
        <v>298.34</v>
      </c>
      <c r="R29" s="43">
        <v>408.66</v>
      </c>
      <c r="S29" s="86">
        <v>41</v>
      </c>
      <c r="T29" s="43">
        <v>105.37</v>
      </c>
      <c r="U29" s="43">
        <v>146.39</v>
      </c>
      <c r="V29" s="113"/>
    </row>
    <row r="30" spans="1:22" s="1" customFormat="1" ht="14.25">
      <c r="A30" s="25" t="s">
        <v>71</v>
      </c>
      <c r="B30" s="18">
        <f t="shared" si="2"/>
        <v>373.5046</v>
      </c>
      <c r="C30" s="20">
        <f>B30/B31*100</f>
        <v>1.86950200462597</v>
      </c>
      <c r="D30" s="32">
        <v>12.7424914727278</v>
      </c>
      <c r="E30" s="35">
        <v>373.5046</v>
      </c>
      <c r="F30" s="35">
        <v>0</v>
      </c>
      <c r="G30" s="35">
        <v>250.0891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87">
        <v>119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113"/>
    </row>
    <row r="31" spans="1:22" s="1" customFormat="1" ht="18.75" customHeight="1">
      <c r="A31" s="25" t="s">
        <v>34</v>
      </c>
      <c r="B31" s="18">
        <f t="shared" si="2"/>
        <v>19978.828537</v>
      </c>
      <c r="C31" s="25"/>
      <c r="D31" s="20">
        <v>6.38</v>
      </c>
      <c r="E31" s="37">
        <f aca="true" t="shared" si="3" ref="E31:U31">SUM(E24:E30)</f>
        <v>4154.092491</v>
      </c>
      <c r="F31" s="37">
        <f t="shared" si="3"/>
        <v>436.653257</v>
      </c>
      <c r="G31" s="37">
        <f t="shared" si="3"/>
        <v>3241.340456</v>
      </c>
      <c r="H31" s="37">
        <f t="shared" si="3"/>
        <v>302.578789</v>
      </c>
      <c r="I31" s="37">
        <f t="shared" si="3"/>
        <v>1482.02602</v>
      </c>
      <c r="J31" s="37">
        <f t="shared" si="3"/>
        <v>602.492931</v>
      </c>
      <c r="K31" s="37">
        <f t="shared" si="3"/>
        <v>664.883</v>
      </c>
      <c r="L31" s="37">
        <f t="shared" si="3"/>
        <v>0</v>
      </c>
      <c r="M31" s="37">
        <f t="shared" si="3"/>
        <v>0</v>
      </c>
      <c r="N31" s="37">
        <f t="shared" si="3"/>
        <v>12336.102049</v>
      </c>
      <c r="O31" s="73">
        <f t="shared" si="3"/>
        <v>1265</v>
      </c>
      <c r="P31" s="37">
        <f t="shared" si="3"/>
        <v>2082.064</v>
      </c>
      <c r="Q31" s="37">
        <f t="shared" si="3"/>
        <v>2874.9356</v>
      </c>
      <c r="R31" s="37">
        <f t="shared" si="3"/>
        <v>4569.434174</v>
      </c>
      <c r="S31" s="73">
        <f t="shared" si="3"/>
        <v>3608</v>
      </c>
      <c r="T31" s="37">
        <f t="shared" si="3"/>
        <v>7689.13</v>
      </c>
      <c r="U31" s="37">
        <f t="shared" si="3"/>
        <v>263.98</v>
      </c>
      <c r="V31" s="113"/>
    </row>
    <row r="32" spans="1:22" s="1" customFormat="1" ht="24.75" customHeight="1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113"/>
    </row>
    <row r="33" spans="1:22" s="1" customFormat="1" ht="14.25" customHeight="1">
      <c r="A33" s="6" t="s">
        <v>2</v>
      </c>
      <c r="B33" s="6" t="s">
        <v>3</v>
      </c>
      <c r="C33" s="7" t="s">
        <v>4</v>
      </c>
      <c r="D33" s="8" t="s">
        <v>48</v>
      </c>
      <c r="E33" s="9" t="s">
        <v>49</v>
      </c>
      <c r="F33" s="9"/>
      <c r="G33" s="10"/>
      <c r="H33" s="11" t="s">
        <v>50</v>
      </c>
      <c r="I33" s="54"/>
      <c r="J33" s="7" t="s">
        <v>51</v>
      </c>
      <c r="K33" s="7" t="s">
        <v>52</v>
      </c>
      <c r="L33" s="55" t="s">
        <v>11</v>
      </c>
      <c r="M33" s="56"/>
      <c r="N33" s="6" t="s">
        <v>53</v>
      </c>
      <c r="O33" s="6" t="s">
        <v>54</v>
      </c>
      <c r="P33" s="7" t="s">
        <v>78</v>
      </c>
      <c r="Q33" s="7" t="s">
        <v>55</v>
      </c>
      <c r="R33" s="7" t="s">
        <v>56</v>
      </c>
      <c r="S33" s="11" t="s">
        <v>57</v>
      </c>
      <c r="T33" s="54"/>
      <c r="U33" s="6" t="s">
        <v>15</v>
      </c>
      <c r="V33" s="113"/>
    </row>
    <row r="34" spans="1:22" s="1" customFormat="1" ht="32.25">
      <c r="A34" s="12"/>
      <c r="B34" s="12"/>
      <c r="C34" s="13"/>
      <c r="D34" s="14"/>
      <c r="E34" s="15" t="s">
        <v>49</v>
      </c>
      <c r="F34" s="15" t="s">
        <v>58</v>
      </c>
      <c r="G34" s="16" t="s">
        <v>59</v>
      </c>
      <c r="H34" s="17" t="s">
        <v>60</v>
      </c>
      <c r="I34" s="17" t="s">
        <v>61</v>
      </c>
      <c r="J34" s="13"/>
      <c r="K34" s="13"/>
      <c r="L34" s="17" t="s">
        <v>62</v>
      </c>
      <c r="M34" s="17" t="s">
        <v>23</v>
      </c>
      <c r="N34" s="12"/>
      <c r="O34" s="12"/>
      <c r="P34" s="13"/>
      <c r="Q34" s="13"/>
      <c r="R34" s="13"/>
      <c r="S34" s="101" t="s">
        <v>63</v>
      </c>
      <c r="T34" s="101" t="s">
        <v>64</v>
      </c>
      <c r="U34" s="12"/>
      <c r="V34" s="113"/>
    </row>
    <row r="35" spans="1:22" s="1" customFormat="1" ht="14.25">
      <c r="A35" s="25" t="s">
        <v>65</v>
      </c>
      <c r="B35" s="18">
        <f aca="true" t="shared" si="4" ref="B35:B44">SUM(H35:N35)+E35+F35</f>
        <v>15848.897557</v>
      </c>
      <c r="C35" s="20">
        <f>B35/B44*100</f>
        <v>31.3857092799806</v>
      </c>
      <c r="D35" s="18">
        <v>20.761543389334</v>
      </c>
      <c r="E35" s="18">
        <v>2192.94174</v>
      </c>
      <c r="F35" s="18">
        <v>0</v>
      </c>
      <c r="G35" s="18">
        <v>1536.40753</v>
      </c>
      <c r="H35" s="18">
        <v>574.875614</v>
      </c>
      <c r="I35" s="18">
        <v>3531.49</v>
      </c>
      <c r="J35" s="20">
        <v>1181.481596</v>
      </c>
      <c r="K35" s="20">
        <v>1215.65</v>
      </c>
      <c r="L35" s="46">
        <v>0</v>
      </c>
      <c r="M35" s="46">
        <v>0</v>
      </c>
      <c r="N35" s="45">
        <v>7152.45860700001</v>
      </c>
      <c r="O35" s="46">
        <v>623</v>
      </c>
      <c r="P35" s="35">
        <v>3198.21</v>
      </c>
      <c r="Q35" s="35">
        <v>6367.37</v>
      </c>
      <c r="R35" s="45">
        <v>4411.089343</v>
      </c>
      <c r="S35" s="116">
        <v>1604</v>
      </c>
      <c r="T35" s="117">
        <v>4471.01</v>
      </c>
      <c r="U35" s="114">
        <v>204.21</v>
      </c>
      <c r="V35" s="113"/>
    </row>
    <row r="36" spans="1:21" s="1" customFormat="1" ht="14.25">
      <c r="A36" s="25" t="s">
        <v>66</v>
      </c>
      <c r="B36" s="18">
        <f t="shared" si="4"/>
        <v>7872.12</v>
      </c>
      <c r="C36" s="20">
        <f>B36/B44*100</f>
        <v>15.589227506111</v>
      </c>
      <c r="D36" s="39">
        <v>43.2101730066037</v>
      </c>
      <c r="E36" s="39">
        <v>2540.44</v>
      </c>
      <c r="F36" s="39">
        <v>0</v>
      </c>
      <c r="G36" s="39">
        <v>1815.19</v>
      </c>
      <c r="H36" s="39">
        <v>-13.22</v>
      </c>
      <c r="I36" s="48">
        <v>0</v>
      </c>
      <c r="J36" s="74">
        <v>102.91</v>
      </c>
      <c r="K36" s="75">
        <v>0</v>
      </c>
      <c r="L36" s="48">
        <v>0</v>
      </c>
      <c r="M36" s="48">
        <v>0</v>
      </c>
      <c r="N36" s="74">
        <v>5241.99</v>
      </c>
      <c r="O36" s="48">
        <v>616</v>
      </c>
      <c r="P36" s="39">
        <v>265.33</v>
      </c>
      <c r="Q36" s="39">
        <v>231.66</v>
      </c>
      <c r="R36" s="74">
        <v>347.24</v>
      </c>
      <c r="S36" s="46">
        <v>0</v>
      </c>
      <c r="T36" s="46">
        <v>0</v>
      </c>
      <c r="U36" s="46">
        <v>0</v>
      </c>
    </row>
    <row r="37" spans="1:21" s="1" customFormat="1" ht="14.25">
      <c r="A37" s="25" t="s">
        <v>67</v>
      </c>
      <c r="B37" s="18">
        <f t="shared" si="4"/>
        <v>4326.580466</v>
      </c>
      <c r="C37" s="20">
        <f>B37/B44*100</f>
        <v>8.56796481862191</v>
      </c>
      <c r="D37" s="40">
        <v>25.8522599588932</v>
      </c>
      <c r="E37" s="44">
        <v>951.295896</v>
      </c>
      <c r="F37" s="44">
        <v>51.342918</v>
      </c>
      <c r="G37" s="44">
        <v>892.501262</v>
      </c>
      <c r="H37" s="41">
        <v>0</v>
      </c>
      <c r="I37" s="77">
        <v>0</v>
      </c>
      <c r="J37" s="77">
        <v>11.8896</v>
      </c>
      <c r="K37" s="78">
        <v>0</v>
      </c>
      <c r="L37" s="88">
        <v>0</v>
      </c>
      <c r="M37" s="78">
        <v>0</v>
      </c>
      <c r="N37" s="89">
        <v>3312.052052</v>
      </c>
      <c r="O37" s="90">
        <v>216</v>
      </c>
      <c r="P37" s="91">
        <v>0</v>
      </c>
      <c r="Q37" s="91">
        <v>0</v>
      </c>
      <c r="R37" s="78">
        <v>0</v>
      </c>
      <c r="S37" s="78">
        <v>0</v>
      </c>
      <c r="T37" s="78">
        <v>0</v>
      </c>
      <c r="U37" s="78">
        <v>0</v>
      </c>
    </row>
    <row r="38" spans="1:21" s="1" customFormat="1" ht="14.25">
      <c r="A38" s="25" t="s">
        <v>68</v>
      </c>
      <c r="B38" s="18">
        <f t="shared" si="4"/>
        <v>3619.41</v>
      </c>
      <c r="C38" s="20">
        <f>B38/B44*100</f>
        <v>7.16754901194257</v>
      </c>
      <c r="D38" s="45">
        <v>63.4045146726862</v>
      </c>
      <c r="E38" s="18">
        <v>807.8</v>
      </c>
      <c r="F38" s="18">
        <v>0</v>
      </c>
      <c r="G38" s="18">
        <v>457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5">
        <v>2811.61</v>
      </c>
      <c r="O38" s="46">
        <v>122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</row>
    <row r="39" spans="1:21" s="1" customFormat="1" ht="14.25">
      <c r="A39" s="25" t="s">
        <v>69</v>
      </c>
      <c r="B39" s="18">
        <f t="shared" si="4"/>
        <v>5186.624852</v>
      </c>
      <c r="C39" s="20">
        <f>B39/B44*100</f>
        <v>10.2711181748598</v>
      </c>
      <c r="D39" s="42">
        <v>1.24040804589039</v>
      </c>
      <c r="E39" s="23">
        <v>1176.400452</v>
      </c>
      <c r="F39" s="23">
        <v>55.4244</v>
      </c>
      <c r="G39" s="23">
        <v>1042.82487</v>
      </c>
      <c r="H39" s="42">
        <v>9</v>
      </c>
      <c r="I39" s="42">
        <v>335.3</v>
      </c>
      <c r="J39" s="81">
        <v>6.33</v>
      </c>
      <c r="K39" s="82">
        <v>0</v>
      </c>
      <c r="L39" s="83">
        <v>0</v>
      </c>
      <c r="M39" s="83">
        <v>0</v>
      </c>
      <c r="N39" s="65">
        <v>3604.17</v>
      </c>
      <c r="O39" s="84">
        <v>380</v>
      </c>
      <c r="P39" s="85">
        <v>66.221</v>
      </c>
      <c r="Q39" s="85">
        <v>1032.5378</v>
      </c>
      <c r="R39" s="115">
        <v>286.2019</v>
      </c>
      <c r="S39" s="115">
        <v>5</v>
      </c>
      <c r="T39" s="115">
        <v>4.33</v>
      </c>
      <c r="U39" s="82">
        <v>0</v>
      </c>
    </row>
    <row r="40" spans="1:21" s="1" customFormat="1" ht="14.25">
      <c r="A40" s="25" t="s">
        <v>70</v>
      </c>
      <c r="B40" s="18">
        <f t="shared" si="4"/>
        <v>5999.188165</v>
      </c>
      <c r="C40" s="20">
        <f>B40/B44*100</f>
        <v>11.8802443504614</v>
      </c>
      <c r="D40" s="43">
        <v>24.2452802723435</v>
      </c>
      <c r="E40" s="43">
        <v>774.9398</v>
      </c>
      <c r="F40" s="43">
        <v>319.174906</v>
      </c>
      <c r="G40" s="43">
        <v>614.797186</v>
      </c>
      <c r="H40" s="47">
        <v>285.6034</v>
      </c>
      <c r="I40" s="49">
        <v>3260.906413</v>
      </c>
      <c r="J40" s="43">
        <v>14.525446</v>
      </c>
      <c r="K40" s="53">
        <v>0</v>
      </c>
      <c r="L40" s="53">
        <v>0</v>
      </c>
      <c r="M40" s="83">
        <v>0</v>
      </c>
      <c r="N40" s="92">
        <v>1344.0382</v>
      </c>
      <c r="O40" s="86">
        <v>262</v>
      </c>
      <c r="P40" s="43">
        <v>83.38</v>
      </c>
      <c r="Q40" s="43">
        <v>863.37</v>
      </c>
      <c r="R40" s="43">
        <v>1088.83</v>
      </c>
      <c r="S40" s="86">
        <v>30</v>
      </c>
      <c r="T40" s="43">
        <v>105.52</v>
      </c>
      <c r="U40" s="86">
        <v>0</v>
      </c>
    </row>
    <row r="41" spans="1:21" s="1" customFormat="1" ht="14.25">
      <c r="A41" s="25" t="s">
        <v>71</v>
      </c>
      <c r="B41" s="18">
        <f t="shared" si="4"/>
        <v>271.6972</v>
      </c>
      <c r="C41" s="20">
        <f>B41/B44*100</f>
        <v>0.538044321424642</v>
      </c>
      <c r="D41" s="32">
        <v>57.0867252543941</v>
      </c>
      <c r="E41" s="35">
        <v>271.6972</v>
      </c>
      <c r="F41" s="35">
        <v>0</v>
      </c>
      <c r="G41" s="35">
        <v>187.1554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87">
        <v>123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s="1" customFormat="1" ht="18" customHeight="1">
      <c r="A42" s="25" t="s">
        <v>72</v>
      </c>
      <c r="B42" s="18">
        <f t="shared" si="4"/>
        <v>0</v>
      </c>
      <c r="C42" s="20">
        <f>B42/B44*100</f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</row>
    <row r="43" spans="1:21" s="1" customFormat="1" ht="15" customHeight="1">
      <c r="A43" s="25" t="s">
        <v>75</v>
      </c>
      <c r="B43" s="18">
        <f t="shared" si="4"/>
        <v>7372.66</v>
      </c>
      <c r="C43" s="20">
        <f>B43/B44*100</f>
        <v>14.6001425365981</v>
      </c>
      <c r="D43" s="45">
        <v>781.222509083955</v>
      </c>
      <c r="E43" s="45">
        <v>927.56</v>
      </c>
      <c r="F43" s="45">
        <v>0</v>
      </c>
      <c r="G43" s="45">
        <v>819.19</v>
      </c>
      <c r="H43" s="32">
        <v>569.7</v>
      </c>
      <c r="I43" s="32">
        <v>5254</v>
      </c>
      <c r="J43" s="46">
        <v>0</v>
      </c>
      <c r="K43" s="46">
        <v>0</v>
      </c>
      <c r="L43" s="46">
        <v>0</v>
      </c>
      <c r="M43" s="46">
        <v>0</v>
      </c>
      <c r="N43" s="45">
        <v>621.4</v>
      </c>
      <c r="O43" s="46">
        <v>263</v>
      </c>
      <c r="P43" s="45">
        <v>7.6</v>
      </c>
      <c r="Q43" s="45">
        <v>1129.78</v>
      </c>
      <c r="R43" s="35">
        <v>28.4</v>
      </c>
      <c r="S43" s="46">
        <v>0</v>
      </c>
      <c r="T43" s="46">
        <v>0</v>
      </c>
      <c r="U43" s="46">
        <v>0</v>
      </c>
    </row>
    <row r="44" spans="1:21" s="1" customFormat="1" ht="18" customHeight="1">
      <c r="A44" s="25" t="s">
        <v>34</v>
      </c>
      <c r="B44" s="18">
        <f t="shared" si="4"/>
        <v>50497.17824</v>
      </c>
      <c r="C44" s="18"/>
      <c r="D44" s="18">
        <v>31.66</v>
      </c>
      <c r="E44" s="18">
        <f aca="true" t="shared" si="5" ref="E44:U44">SUM(E35:E43)</f>
        <v>9643.075088</v>
      </c>
      <c r="F44" s="18">
        <f t="shared" si="5"/>
        <v>425.942224</v>
      </c>
      <c r="G44" s="18">
        <f t="shared" si="5"/>
        <v>7365.066248</v>
      </c>
      <c r="H44" s="18">
        <f t="shared" si="5"/>
        <v>1425.959014</v>
      </c>
      <c r="I44" s="18">
        <f t="shared" si="5"/>
        <v>12381.696413</v>
      </c>
      <c r="J44" s="18">
        <f t="shared" si="5"/>
        <v>1317.136642</v>
      </c>
      <c r="K44" s="18">
        <f t="shared" si="5"/>
        <v>1215.65</v>
      </c>
      <c r="L44" s="18">
        <f t="shared" si="5"/>
        <v>0</v>
      </c>
      <c r="M44" s="18">
        <f t="shared" si="5"/>
        <v>0</v>
      </c>
      <c r="N44" s="18">
        <f t="shared" si="5"/>
        <v>24087.718859</v>
      </c>
      <c r="O44" s="28">
        <f t="shared" si="5"/>
        <v>2605</v>
      </c>
      <c r="P44" s="18">
        <f t="shared" si="5"/>
        <v>3620.741</v>
      </c>
      <c r="Q44" s="18">
        <f t="shared" si="5"/>
        <v>9624.7178</v>
      </c>
      <c r="R44" s="18">
        <f t="shared" si="5"/>
        <v>6161.761243</v>
      </c>
      <c r="S44" s="28">
        <f t="shared" si="5"/>
        <v>1639</v>
      </c>
      <c r="T44" s="18">
        <f t="shared" si="5"/>
        <v>4580.86</v>
      </c>
      <c r="U44" s="18">
        <f t="shared" si="5"/>
        <v>204.21</v>
      </c>
    </row>
    <row r="45" spans="1:21" s="1" customFormat="1" ht="31.5" customHeight="1">
      <c r="A45" s="38" t="s">
        <v>38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s="1" customFormat="1" ht="14.25" customHeight="1">
      <c r="A46" s="6" t="s">
        <v>2</v>
      </c>
      <c r="B46" s="6" t="s">
        <v>3</v>
      </c>
      <c r="C46" s="7" t="s">
        <v>4</v>
      </c>
      <c r="D46" s="8" t="s">
        <v>48</v>
      </c>
      <c r="E46" s="9" t="s">
        <v>49</v>
      </c>
      <c r="F46" s="9"/>
      <c r="G46" s="10"/>
      <c r="H46" s="11" t="s">
        <v>50</v>
      </c>
      <c r="I46" s="54"/>
      <c r="J46" s="7" t="s">
        <v>51</v>
      </c>
      <c r="K46" s="7" t="s">
        <v>52</v>
      </c>
      <c r="L46" s="55" t="s">
        <v>11</v>
      </c>
      <c r="M46" s="56"/>
      <c r="N46" s="6" t="s">
        <v>53</v>
      </c>
      <c r="O46" s="6" t="s">
        <v>54</v>
      </c>
      <c r="P46" s="7" t="s">
        <v>78</v>
      </c>
      <c r="Q46" s="7" t="s">
        <v>55</v>
      </c>
      <c r="R46" s="7" t="s">
        <v>56</v>
      </c>
      <c r="S46" s="11" t="s">
        <v>57</v>
      </c>
      <c r="T46" s="54"/>
      <c r="U46" s="6" t="s">
        <v>15</v>
      </c>
    </row>
    <row r="47" spans="1:21" s="1" customFormat="1" ht="32.25">
      <c r="A47" s="12"/>
      <c r="B47" s="12"/>
      <c r="C47" s="13"/>
      <c r="D47" s="14"/>
      <c r="E47" s="15" t="s">
        <v>49</v>
      </c>
      <c r="F47" s="15" t="s">
        <v>58</v>
      </c>
      <c r="G47" s="16" t="s">
        <v>59</v>
      </c>
      <c r="H47" s="17" t="s">
        <v>60</v>
      </c>
      <c r="I47" s="17" t="s">
        <v>61</v>
      </c>
      <c r="J47" s="13"/>
      <c r="K47" s="13"/>
      <c r="L47" s="17" t="s">
        <v>62</v>
      </c>
      <c r="M47" s="17" t="s">
        <v>23</v>
      </c>
      <c r="N47" s="12"/>
      <c r="O47" s="12"/>
      <c r="P47" s="13"/>
      <c r="Q47" s="13"/>
      <c r="R47" s="13"/>
      <c r="S47" s="101" t="s">
        <v>63</v>
      </c>
      <c r="T47" s="101" t="s">
        <v>64</v>
      </c>
      <c r="U47" s="12"/>
    </row>
    <row r="48" spans="1:21" s="1" customFormat="1" ht="14.25">
      <c r="A48" s="25" t="s">
        <v>65</v>
      </c>
      <c r="B48" s="18">
        <f aca="true" t="shared" si="6" ref="B48:B55">SUM(H48:N48)+E48+F48</f>
        <v>11500.628059</v>
      </c>
      <c r="C48" s="20">
        <f>B48/B55*100</f>
        <v>31.6856666184453</v>
      </c>
      <c r="D48" s="18">
        <v>23.6029414958531</v>
      </c>
      <c r="E48" s="18">
        <v>1965.823255</v>
      </c>
      <c r="F48" s="18">
        <v>0</v>
      </c>
      <c r="G48" s="18">
        <v>1495.517745</v>
      </c>
      <c r="H48" s="18">
        <v>575.107302</v>
      </c>
      <c r="I48" s="18">
        <v>2014.07</v>
      </c>
      <c r="J48" s="20">
        <v>929.819471999997</v>
      </c>
      <c r="K48" s="93">
        <v>777.365</v>
      </c>
      <c r="L48" s="46">
        <v>0</v>
      </c>
      <c r="M48" s="46">
        <v>0</v>
      </c>
      <c r="N48" s="94">
        <v>5238.44303000001</v>
      </c>
      <c r="O48" s="95">
        <v>574</v>
      </c>
      <c r="P48" s="94">
        <v>893.66</v>
      </c>
      <c r="Q48" s="94">
        <v>2463.05</v>
      </c>
      <c r="R48" s="118">
        <v>4043.952556</v>
      </c>
      <c r="S48" s="116">
        <v>721</v>
      </c>
      <c r="T48" s="35">
        <v>863.5</v>
      </c>
      <c r="U48" s="114">
        <v>170.9</v>
      </c>
    </row>
    <row r="49" spans="1:21" s="1" customFormat="1" ht="14.25">
      <c r="A49" s="25" t="s">
        <v>66</v>
      </c>
      <c r="B49" s="18">
        <f t="shared" si="6"/>
        <v>2234.28</v>
      </c>
      <c r="C49" s="20">
        <f>B49/B55*100</f>
        <v>6.1557204397075</v>
      </c>
      <c r="D49" s="39">
        <v>69.8090837234754</v>
      </c>
      <c r="E49" s="39">
        <v>576.64</v>
      </c>
      <c r="F49" s="39">
        <v>0.85</v>
      </c>
      <c r="G49" s="39">
        <v>385.65</v>
      </c>
      <c r="H49" s="39">
        <v>0.04</v>
      </c>
      <c r="I49" s="48">
        <v>0</v>
      </c>
      <c r="J49" s="74">
        <v>72.13</v>
      </c>
      <c r="K49" s="75">
        <v>121.71</v>
      </c>
      <c r="L49" s="48">
        <v>0</v>
      </c>
      <c r="M49" s="48">
        <v>0</v>
      </c>
      <c r="N49" s="74">
        <v>1462.91</v>
      </c>
      <c r="O49" s="48">
        <v>171</v>
      </c>
      <c r="P49" s="39">
        <v>351.51</v>
      </c>
      <c r="Q49" s="39">
        <v>115.22</v>
      </c>
      <c r="R49" s="74">
        <v>325.2</v>
      </c>
      <c r="S49" s="46">
        <v>0</v>
      </c>
      <c r="T49" s="46">
        <v>0</v>
      </c>
      <c r="U49" s="46">
        <v>0</v>
      </c>
    </row>
    <row r="50" spans="1:21" s="1" customFormat="1" ht="14.25">
      <c r="A50" s="25" t="s">
        <v>67</v>
      </c>
      <c r="B50" s="18">
        <f t="shared" si="6"/>
        <v>4579.174362</v>
      </c>
      <c r="C50" s="20">
        <f>B50/B55*100</f>
        <v>12.6161972613763</v>
      </c>
      <c r="D50" s="40">
        <v>25.3825279853955</v>
      </c>
      <c r="E50" s="44">
        <v>1146.671683</v>
      </c>
      <c r="F50" s="44">
        <v>67.906239</v>
      </c>
      <c r="G50" s="44">
        <v>1082.260909</v>
      </c>
      <c r="H50" s="41">
        <v>0</v>
      </c>
      <c r="I50" s="77">
        <v>0</v>
      </c>
      <c r="J50" s="77">
        <v>7.238</v>
      </c>
      <c r="K50" s="78">
        <v>0</v>
      </c>
      <c r="L50" s="88">
        <v>0</v>
      </c>
      <c r="M50" s="78">
        <v>0</v>
      </c>
      <c r="N50" s="89">
        <v>3357.35844</v>
      </c>
      <c r="O50" s="90">
        <v>272</v>
      </c>
      <c r="P50" s="96">
        <v>0</v>
      </c>
      <c r="Q50" s="96">
        <v>0</v>
      </c>
      <c r="R50" s="78">
        <v>0</v>
      </c>
      <c r="S50" s="78">
        <v>0</v>
      </c>
      <c r="T50" s="78">
        <v>0</v>
      </c>
      <c r="U50" s="78">
        <v>0</v>
      </c>
    </row>
    <row r="51" spans="1:21" s="1" customFormat="1" ht="14.25">
      <c r="A51" s="25" t="s">
        <v>69</v>
      </c>
      <c r="B51" s="18">
        <f t="shared" si="6"/>
        <v>14294.530483</v>
      </c>
      <c r="C51" s="20">
        <f>B51/B55*100</f>
        <v>39.3832167276371</v>
      </c>
      <c r="D51" s="42">
        <v>7.73173272604107</v>
      </c>
      <c r="E51" s="23">
        <v>2291.206083</v>
      </c>
      <c r="F51" s="23">
        <v>148.7902</v>
      </c>
      <c r="G51" s="23">
        <v>2144.150978</v>
      </c>
      <c r="H51" s="42">
        <v>147.14</v>
      </c>
      <c r="I51" s="42">
        <v>6392.1</v>
      </c>
      <c r="J51" s="81">
        <v>40.7742</v>
      </c>
      <c r="K51" s="82">
        <v>0</v>
      </c>
      <c r="L51" s="83">
        <v>0</v>
      </c>
      <c r="M51" s="83">
        <v>0</v>
      </c>
      <c r="N51" s="65">
        <v>5274.52</v>
      </c>
      <c r="O51" s="84">
        <v>987</v>
      </c>
      <c r="P51" s="85">
        <v>240.8657</v>
      </c>
      <c r="Q51" s="85">
        <v>1722.1684</v>
      </c>
      <c r="R51" s="115">
        <v>523.4922</v>
      </c>
      <c r="S51" s="115">
        <v>23</v>
      </c>
      <c r="T51" s="115">
        <v>57.36</v>
      </c>
      <c r="U51" s="82">
        <v>0</v>
      </c>
    </row>
    <row r="52" spans="1:21" s="1" customFormat="1" ht="14.25">
      <c r="A52" s="25" t="s">
        <v>70</v>
      </c>
      <c r="B52" s="18">
        <f t="shared" si="6"/>
        <v>2760.960872</v>
      </c>
      <c r="C52" s="20">
        <f>B52/B55*100</f>
        <v>7.60679201935435</v>
      </c>
      <c r="D52" s="43">
        <v>-29.2382246738966</v>
      </c>
      <c r="E52" s="43">
        <v>293.1492</v>
      </c>
      <c r="F52" s="43">
        <v>55.67426</v>
      </c>
      <c r="G52" s="43">
        <v>216.252359</v>
      </c>
      <c r="H52" s="49">
        <v>45.3404</v>
      </c>
      <c r="I52" s="47">
        <v>1951.388012</v>
      </c>
      <c r="J52" s="43">
        <v>36.9816</v>
      </c>
      <c r="K52" s="53">
        <v>0</v>
      </c>
      <c r="L52" s="53">
        <v>0</v>
      </c>
      <c r="M52" s="53">
        <v>0</v>
      </c>
      <c r="N52" s="43">
        <v>378.4274</v>
      </c>
      <c r="O52" s="86">
        <v>110</v>
      </c>
      <c r="P52" s="43">
        <v>7.53</v>
      </c>
      <c r="Q52" s="43">
        <v>260.25</v>
      </c>
      <c r="R52" s="43">
        <v>939.39</v>
      </c>
      <c r="S52" s="86">
        <v>15</v>
      </c>
      <c r="T52" s="43">
        <v>25.68</v>
      </c>
      <c r="U52" s="86">
        <v>0</v>
      </c>
    </row>
    <row r="53" spans="1:21" s="1" customFormat="1" ht="14.25">
      <c r="A53" s="25" t="s">
        <v>71</v>
      </c>
      <c r="B53" s="18">
        <f t="shared" si="6"/>
        <v>111.2415</v>
      </c>
      <c r="C53" s="20">
        <f>B53/B55*100</f>
        <v>0.306484225474749</v>
      </c>
      <c r="D53" s="32">
        <v>2.91562586733278</v>
      </c>
      <c r="E53" s="35">
        <v>111.2415</v>
      </c>
      <c r="F53" s="35">
        <v>0</v>
      </c>
      <c r="G53" s="35">
        <v>90.6196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87">
        <v>43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s="1" customFormat="1" ht="14.25">
      <c r="A54" s="25" t="s">
        <v>73</v>
      </c>
      <c r="B54" s="18">
        <f t="shared" si="6"/>
        <v>815.18</v>
      </c>
      <c r="C54" s="20">
        <f>B54/B55*100</f>
        <v>2.24592270800471</v>
      </c>
      <c r="D54" s="18">
        <v>-90.093922900345</v>
      </c>
      <c r="E54" s="50">
        <v>398.31</v>
      </c>
      <c r="F54" s="50">
        <v>0</v>
      </c>
      <c r="G54" s="50">
        <v>325.11</v>
      </c>
      <c r="H54" s="28">
        <v>0</v>
      </c>
      <c r="I54" s="97">
        <v>0</v>
      </c>
      <c r="J54" s="28">
        <v>0</v>
      </c>
      <c r="K54" s="28">
        <v>0</v>
      </c>
      <c r="L54" s="28">
        <v>0</v>
      </c>
      <c r="M54" s="28">
        <v>0</v>
      </c>
      <c r="N54" s="28">
        <v>416.87</v>
      </c>
      <c r="O54" s="28">
        <v>225</v>
      </c>
      <c r="P54" s="18">
        <v>0</v>
      </c>
      <c r="Q54" s="18">
        <v>0</v>
      </c>
      <c r="R54" s="28">
        <v>12.58</v>
      </c>
      <c r="S54" s="28">
        <v>14</v>
      </c>
      <c r="T54" s="28">
        <v>10.1</v>
      </c>
      <c r="U54" s="28">
        <v>0</v>
      </c>
    </row>
    <row r="55" spans="1:21" s="1" customFormat="1" ht="14.25">
      <c r="A55" s="25" t="s">
        <v>34</v>
      </c>
      <c r="B55" s="18">
        <f t="shared" si="6"/>
        <v>36295.995276</v>
      </c>
      <c r="C55" s="25"/>
      <c r="D55" s="20">
        <v>-8.76</v>
      </c>
      <c r="E55" s="37">
        <f aca="true" t="shared" si="7" ref="E55:U55">SUM(E48:E54)</f>
        <v>6783.041721</v>
      </c>
      <c r="F55" s="37">
        <f t="shared" si="7"/>
        <v>273.220699</v>
      </c>
      <c r="G55" s="37">
        <f t="shared" si="7"/>
        <v>5739.561591</v>
      </c>
      <c r="H55" s="37">
        <f t="shared" si="7"/>
        <v>767.627702</v>
      </c>
      <c r="I55" s="37">
        <f t="shared" si="7"/>
        <v>10357.558012</v>
      </c>
      <c r="J55" s="37">
        <f t="shared" si="7"/>
        <v>1086.943272</v>
      </c>
      <c r="K55" s="37">
        <f t="shared" si="7"/>
        <v>899.075</v>
      </c>
      <c r="L55" s="37">
        <f t="shared" si="7"/>
        <v>0</v>
      </c>
      <c r="M55" s="37">
        <f t="shared" si="7"/>
        <v>0</v>
      </c>
      <c r="N55" s="37">
        <f t="shared" si="7"/>
        <v>16128.52887</v>
      </c>
      <c r="O55" s="73">
        <f t="shared" si="7"/>
        <v>2382</v>
      </c>
      <c r="P55" s="37">
        <f t="shared" si="7"/>
        <v>1493.5657</v>
      </c>
      <c r="Q55" s="37">
        <f t="shared" si="7"/>
        <v>4560.6884</v>
      </c>
      <c r="R55" s="37">
        <f t="shared" si="7"/>
        <v>5844.614756</v>
      </c>
      <c r="S55" s="37">
        <f t="shared" si="7"/>
        <v>773</v>
      </c>
      <c r="T55" s="37">
        <f t="shared" si="7"/>
        <v>956.64</v>
      </c>
      <c r="U55" s="37">
        <f t="shared" si="7"/>
        <v>170.9</v>
      </c>
    </row>
    <row r="56" spans="1:21" s="1" customFormat="1" ht="17.25">
      <c r="A56" s="38" t="s">
        <v>39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s="1" customFormat="1" ht="14.25" customHeight="1">
      <c r="A57" s="6" t="s">
        <v>2</v>
      </c>
      <c r="B57" s="6" t="s">
        <v>3</v>
      </c>
      <c r="C57" s="7" t="s">
        <v>4</v>
      </c>
      <c r="D57" s="8" t="s">
        <v>48</v>
      </c>
      <c r="E57" s="9" t="s">
        <v>49</v>
      </c>
      <c r="F57" s="9"/>
      <c r="G57" s="10"/>
      <c r="H57" s="11" t="s">
        <v>50</v>
      </c>
      <c r="I57" s="54"/>
      <c r="J57" s="7" t="s">
        <v>51</v>
      </c>
      <c r="K57" s="7" t="s">
        <v>52</v>
      </c>
      <c r="L57" s="55" t="s">
        <v>11</v>
      </c>
      <c r="M57" s="56"/>
      <c r="N57" s="6" t="s">
        <v>53</v>
      </c>
      <c r="O57" s="6" t="s">
        <v>54</v>
      </c>
      <c r="P57" s="7" t="s">
        <v>78</v>
      </c>
      <c r="Q57" s="7" t="s">
        <v>55</v>
      </c>
      <c r="R57" s="7" t="s">
        <v>56</v>
      </c>
      <c r="S57" s="11" t="s">
        <v>57</v>
      </c>
      <c r="T57" s="54"/>
      <c r="U57" s="6" t="s">
        <v>15</v>
      </c>
    </row>
    <row r="58" spans="1:21" s="1" customFormat="1" ht="32.25">
      <c r="A58" s="12"/>
      <c r="B58" s="12"/>
      <c r="C58" s="13"/>
      <c r="D58" s="14"/>
      <c r="E58" s="15" t="s">
        <v>49</v>
      </c>
      <c r="F58" s="15" t="s">
        <v>58</v>
      </c>
      <c r="G58" s="16" t="s">
        <v>59</v>
      </c>
      <c r="H58" s="17" t="s">
        <v>60</v>
      </c>
      <c r="I58" s="17" t="s">
        <v>61</v>
      </c>
      <c r="J58" s="13"/>
      <c r="K58" s="13"/>
      <c r="L58" s="17" t="s">
        <v>62</v>
      </c>
      <c r="M58" s="17" t="s">
        <v>23</v>
      </c>
      <c r="N58" s="12"/>
      <c r="O58" s="12"/>
      <c r="P58" s="13"/>
      <c r="Q58" s="13"/>
      <c r="R58" s="13"/>
      <c r="S58" s="101" t="s">
        <v>63</v>
      </c>
      <c r="T58" s="101" t="s">
        <v>64</v>
      </c>
      <c r="U58" s="12"/>
    </row>
    <row r="59" spans="1:21" s="1" customFormat="1" ht="14.25">
      <c r="A59" s="25" t="s">
        <v>65</v>
      </c>
      <c r="B59" s="18">
        <f aca="true" t="shared" si="8" ref="B59:B65">SUM(H59:N59)+E59+F59</f>
        <v>5952.546081</v>
      </c>
      <c r="C59" s="20">
        <f>B59/B65*100</f>
        <v>50.7719659394473</v>
      </c>
      <c r="D59" s="18">
        <v>15.2254176361228</v>
      </c>
      <c r="E59" s="18">
        <v>1268.540261</v>
      </c>
      <c r="F59" s="18">
        <v>0</v>
      </c>
      <c r="G59" s="18">
        <v>860.328135</v>
      </c>
      <c r="H59" s="18">
        <v>132.341674</v>
      </c>
      <c r="I59" s="18">
        <v>904.7</v>
      </c>
      <c r="J59" s="20">
        <v>419.440179</v>
      </c>
      <c r="K59" s="20">
        <v>331.157</v>
      </c>
      <c r="L59" s="46">
        <v>0</v>
      </c>
      <c r="M59" s="46">
        <v>0</v>
      </c>
      <c r="N59" s="45">
        <v>2896.366967</v>
      </c>
      <c r="O59" s="46">
        <v>419</v>
      </c>
      <c r="P59" s="98">
        <v>426.73</v>
      </c>
      <c r="Q59" s="98">
        <v>1031.62</v>
      </c>
      <c r="R59" s="45">
        <v>1454.833375</v>
      </c>
      <c r="S59" s="95">
        <v>590</v>
      </c>
      <c r="T59" s="35">
        <v>896.25</v>
      </c>
      <c r="U59" s="114">
        <v>92.26</v>
      </c>
    </row>
    <row r="60" spans="1:21" s="1" customFormat="1" ht="14.25">
      <c r="A60" s="25" t="s">
        <v>66</v>
      </c>
      <c r="B60" s="51">
        <f t="shared" si="8"/>
        <v>2408.87</v>
      </c>
      <c r="C60" s="20">
        <f>B60/B65*100</f>
        <v>20.5463450308998</v>
      </c>
      <c r="D60" s="39">
        <v>20.8307625941141</v>
      </c>
      <c r="E60" s="39">
        <v>470.12</v>
      </c>
      <c r="F60" s="39">
        <v>0</v>
      </c>
      <c r="G60" s="39">
        <v>343.64</v>
      </c>
      <c r="H60" s="39">
        <v>0</v>
      </c>
      <c r="I60" s="48">
        <v>0</v>
      </c>
      <c r="J60" s="74">
        <v>40.98</v>
      </c>
      <c r="K60" s="75">
        <v>0</v>
      </c>
      <c r="L60" s="48">
        <v>0</v>
      </c>
      <c r="M60" s="48">
        <v>0</v>
      </c>
      <c r="N60" s="74">
        <v>1897.77</v>
      </c>
      <c r="O60" s="48">
        <v>146</v>
      </c>
      <c r="P60" s="39">
        <v>33.52</v>
      </c>
      <c r="Q60" s="39">
        <v>77.18</v>
      </c>
      <c r="R60" s="74">
        <v>58.53</v>
      </c>
      <c r="S60" s="46">
        <v>0</v>
      </c>
      <c r="T60" s="46">
        <v>0</v>
      </c>
      <c r="U60" s="46">
        <v>0</v>
      </c>
    </row>
    <row r="61" spans="1:21" s="1" customFormat="1" ht="14.25">
      <c r="A61" s="25" t="s">
        <v>67</v>
      </c>
      <c r="B61" s="51">
        <f t="shared" si="8"/>
        <v>2468.442947</v>
      </c>
      <c r="C61" s="20">
        <f>B61/B65*100</f>
        <v>21.0544697215512</v>
      </c>
      <c r="D61" s="40">
        <v>22.3603361664351</v>
      </c>
      <c r="E61" s="44">
        <v>708.251796</v>
      </c>
      <c r="F61" s="44">
        <v>51.51743</v>
      </c>
      <c r="G61" s="44">
        <v>656.857197</v>
      </c>
      <c r="H61" s="41">
        <v>0</v>
      </c>
      <c r="I61" s="77">
        <v>0</v>
      </c>
      <c r="J61" s="77">
        <v>19.4271</v>
      </c>
      <c r="K61" s="78">
        <v>0</v>
      </c>
      <c r="L61" s="88">
        <v>0</v>
      </c>
      <c r="M61" s="78">
        <v>0</v>
      </c>
      <c r="N61" s="89">
        <v>1689.246621</v>
      </c>
      <c r="O61" s="90">
        <v>196</v>
      </c>
      <c r="P61" s="96">
        <v>0</v>
      </c>
      <c r="Q61" s="96">
        <v>0</v>
      </c>
      <c r="R61" s="78">
        <v>0</v>
      </c>
      <c r="S61" s="78">
        <v>0</v>
      </c>
      <c r="T61" s="78">
        <v>0</v>
      </c>
      <c r="U61" s="78">
        <v>0</v>
      </c>
    </row>
    <row r="62" spans="1:21" s="1" customFormat="1" ht="14.25">
      <c r="A62" s="25" t="s">
        <v>69</v>
      </c>
      <c r="B62" s="51">
        <f t="shared" si="8"/>
        <v>829.32132</v>
      </c>
      <c r="C62" s="20">
        <f>B62/B65*100</f>
        <v>7.07365776575792</v>
      </c>
      <c r="D62" s="42">
        <v>-0.155866618272748</v>
      </c>
      <c r="E62" s="23">
        <v>45.24812</v>
      </c>
      <c r="F62" s="23">
        <v>0.0132</v>
      </c>
      <c r="G62" s="23">
        <v>45.233981</v>
      </c>
      <c r="H62" s="42">
        <v>95</v>
      </c>
      <c r="I62" s="42">
        <v>165</v>
      </c>
      <c r="J62" s="81">
        <v>1.45</v>
      </c>
      <c r="K62" s="82">
        <v>0</v>
      </c>
      <c r="L62" s="83">
        <v>0</v>
      </c>
      <c r="M62" s="83">
        <v>0</v>
      </c>
      <c r="N62" s="65">
        <v>522.61</v>
      </c>
      <c r="O62" s="84">
        <v>53</v>
      </c>
      <c r="P62" s="85">
        <v>10.74</v>
      </c>
      <c r="Q62" s="85">
        <v>0</v>
      </c>
      <c r="R62" s="115">
        <v>0</v>
      </c>
      <c r="S62" s="78">
        <v>0</v>
      </c>
      <c r="T62" s="115">
        <v>0</v>
      </c>
      <c r="U62" s="82">
        <v>0</v>
      </c>
    </row>
    <row r="63" spans="1:21" s="1" customFormat="1" ht="14.25">
      <c r="A63" s="25" t="s">
        <v>70</v>
      </c>
      <c r="B63" s="51">
        <f t="shared" si="8"/>
        <v>13.6</v>
      </c>
      <c r="C63" s="20">
        <f>B63/B65*100</f>
        <v>0.116000569736116</v>
      </c>
      <c r="D63" s="52">
        <v>-28.4210526315789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9">
        <v>13.6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</row>
    <row r="64" spans="1:21" s="1" customFormat="1" ht="14.25">
      <c r="A64" s="25" t="s">
        <v>68</v>
      </c>
      <c r="B64" s="51">
        <f t="shared" si="8"/>
        <v>51.3</v>
      </c>
      <c r="C64" s="20">
        <f>B64/B65*100</f>
        <v>0.437560972607555</v>
      </c>
      <c r="D64" s="45">
        <v>-44.8387096774194</v>
      </c>
      <c r="E64" s="18">
        <v>16</v>
      </c>
      <c r="F64" s="18">
        <v>0</v>
      </c>
      <c r="G64" s="18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5">
        <v>35.3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</row>
    <row r="65" spans="1:21" s="1" customFormat="1" ht="14.25">
      <c r="A65" s="25" t="s">
        <v>34</v>
      </c>
      <c r="B65" s="51">
        <f t="shared" si="8"/>
        <v>11724.080348</v>
      </c>
      <c r="D65" s="25">
        <v>15.86</v>
      </c>
      <c r="E65" s="37">
        <f aca="true" t="shared" si="9" ref="E65:U65">SUM(E59:E64)</f>
        <v>2508.160177</v>
      </c>
      <c r="F65" s="37">
        <f t="shared" si="9"/>
        <v>51.53063</v>
      </c>
      <c r="G65" s="37">
        <f t="shared" si="9"/>
        <v>1906.059313</v>
      </c>
      <c r="H65" s="37">
        <f t="shared" si="9"/>
        <v>227.341674</v>
      </c>
      <c r="I65" s="37">
        <f t="shared" si="9"/>
        <v>1069.7</v>
      </c>
      <c r="J65" s="37">
        <f t="shared" si="9"/>
        <v>481.297279</v>
      </c>
      <c r="K65" s="37">
        <f t="shared" si="9"/>
        <v>331.157</v>
      </c>
      <c r="L65" s="37">
        <f t="shared" si="9"/>
        <v>0</v>
      </c>
      <c r="M65" s="37">
        <f t="shared" si="9"/>
        <v>0</v>
      </c>
      <c r="N65" s="37">
        <f t="shared" si="9"/>
        <v>7054.89358800001</v>
      </c>
      <c r="O65" s="73">
        <f t="shared" si="9"/>
        <v>814</v>
      </c>
      <c r="P65" s="37">
        <f t="shared" si="9"/>
        <v>470.99</v>
      </c>
      <c r="Q65" s="37">
        <f t="shared" si="9"/>
        <v>1108.8</v>
      </c>
      <c r="R65" s="37">
        <f t="shared" si="9"/>
        <v>1513.363375</v>
      </c>
      <c r="S65" s="73">
        <f t="shared" si="9"/>
        <v>590</v>
      </c>
      <c r="T65" s="37">
        <f t="shared" si="9"/>
        <v>896.25</v>
      </c>
      <c r="U65" s="37">
        <f t="shared" si="9"/>
        <v>92.26</v>
      </c>
    </row>
    <row r="66" spans="1:21" s="1" customFormat="1" ht="21" customHeight="1">
      <c r="A66" s="38" t="s">
        <v>40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s="1" customFormat="1" ht="14.25" customHeight="1">
      <c r="A67" s="6" t="s">
        <v>2</v>
      </c>
      <c r="B67" s="6" t="s">
        <v>3</v>
      </c>
      <c r="C67" s="7" t="s">
        <v>4</v>
      </c>
      <c r="D67" s="8" t="s">
        <v>48</v>
      </c>
      <c r="E67" s="9" t="s">
        <v>49</v>
      </c>
      <c r="F67" s="9"/>
      <c r="G67" s="10"/>
      <c r="H67" s="11" t="s">
        <v>50</v>
      </c>
      <c r="I67" s="54"/>
      <c r="J67" s="7" t="s">
        <v>51</v>
      </c>
      <c r="K67" s="7" t="s">
        <v>52</v>
      </c>
      <c r="L67" s="55" t="s">
        <v>11</v>
      </c>
      <c r="M67" s="56"/>
      <c r="N67" s="6" t="s">
        <v>53</v>
      </c>
      <c r="O67" s="6" t="s">
        <v>54</v>
      </c>
      <c r="P67" s="7" t="s">
        <v>78</v>
      </c>
      <c r="Q67" s="7" t="s">
        <v>55</v>
      </c>
      <c r="R67" s="7" t="s">
        <v>56</v>
      </c>
      <c r="S67" s="11" t="s">
        <v>57</v>
      </c>
      <c r="T67" s="54"/>
      <c r="U67" s="6" t="s">
        <v>15</v>
      </c>
    </row>
    <row r="68" spans="1:21" s="1" customFormat="1" ht="32.25">
      <c r="A68" s="12"/>
      <c r="B68" s="12"/>
      <c r="C68" s="13"/>
      <c r="D68" s="14"/>
      <c r="E68" s="15" t="s">
        <v>49</v>
      </c>
      <c r="F68" s="15" t="s">
        <v>58</v>
      </c>
      <c r="G68" s="16" t="s">
        <v>59</v>
      </c>
      <c r="H68" s="17" t="s">
        <v>60</v>
      </c>
      <c r="I68" s="17" t="s">
        <v>61</v>
      </c>
      <c r="J68" s="13"/>
      <c r="K68" s="13"/>
      <c r="L68" s="17" t="s">
        <v>62</v>
      </c>
      <c r="M68" s="17" t="s">
        <v>23</v>
      </c>
      <c r="N68" s="12"/>
      <c r="O68" s="12"/>
      <c r="P68" s="13"/>
      <c r="Q68" s="13"/>
      <c r="R68" s="13"/>
      <c r="S68" s="101" t="s">
        <v>63</v>
      </c>
      <c r="T68" s="101" t="s">
        <v>64</v>
      </c>
      <c r="U68" s="12"/>
    </row>
    <row r="69" spans="1:21" s="1" customFormat="1" ht="14.25">
      <c r="A69" s="25" t="s">
        <v>65</v>
      </c>
      <c r="B69" s="18">
        <f aca="true" t="shared" si="10" ref="B69:B72">SUM(H69:N69)+E69+F69</f>
        <v>5353.149093</v>
      </c>
      <c r="C69" s="20">
        <f>B69/B72*100</f>
        <v>57.3334681543036</v>
      </c>
      <c r="D69" s="18">
        <v>9.98555498213151</v>
      </c>
      <c r="E69" s="18">
        <v>764.723191</v>
      </c>
      <c r="F69" s="18">
        <v>0</v>
      </c>
      <c r="G69" s="18">
        <v>552.823191</v>
      </c>
      <c r="H69" s="18">
        <v>246.966956</v>
      </c>
      <c r="I69" s="18">
        <v>910.3</v>
      </c>
      <c r="J69" s="20">
        <v>319.80206</v>
      </c>
      <c r="K69" s="20">
        <v>157.922</v>
      </c>
      <c r="L69" s="46">
        <v>0</v>
      </c>
      <c r="M69" s="46">
        <v>0</v>
      </c>
      <c r="N69" s="45">
        <v>2953.434886</v>
      </c>
      <c r="O69" s="46">
        <v>286</v>
      </c>
      <c r="P69" s="35">
        <v>1401.53</v>
      </c>
      <c r="Q69" s="35">
        <v>687.11</v>
      </c>
      <c r="R69" s="45">
        <v>1075.809418</v>
      </c>
      <c r="S69" s="95">
        <v>785</v>
      </c>
      <c r="T69" s="35">
        <v>801.65</v>
      </c>
      <c r="U69" s="114">
        <v>60.17</v>
      </c>
    </row>
    <row r="70" spans="1:22" s="1" customFormat="1" ht="14.25">
      <c r="A70" s="25" t="s">
        <v>66</v>
      </c>
      <c r="B70" s="51">
        <f t="shared" si="10"/>
        <v>2668.75</v>
      </c>
      <c r="C70" s="20">
        <f>B70/B72*100</f>
        <v>28.582931369664</v>
      </c>
      <c r="D70" s="39">
        <v>39.0401217040653</v>
      </c>
      <c r="E70" s="39">
        <v>557.43</v>
      </c>
      <c r="F70" s="39">
        <v>0</v>
      </c>
      <c r="G70" s="39">
        <v>457.85</v>
      </c>
      <c r="H70" s="39">
        <v>0</v>
      </c>
      <c r="I70" s="48">
        <v>0</v>
      </c>
      <c r="J70" s="74">
        <v>47.94</v>
      </c>
      <c r="K70" s="75">
        <v>0</v>
      </c>
      <c r="L70" s="48">
        <v>0</v>
      </c>
      <c r="M70" s="48">
        <v>0</v>
      </c>
      <c r="N70" s="74">
        <v>2063.38</v>
      </c>
      <c r="O70" s="48">
        <v>139</v>
      </c>
      <c r="P70" s="39">
        <v>106.69</v>
      </c>
      <c r="Q70" s="39">
        <v>75.02</v>
      </c>
      <c r="R70" s="74">
        <v>93.05</v>
      </c>
      <c r="S70" s="46">
        <v>0</v>
      </c>
      <c r="T70" s="46">
        <v>0</v>
      </c>
      <c r="U70" s="46">
        <v>0</v>
      </c>
      <c r="V70" s="1">
        <v>0</v>
      </c>
    </row>
    <row r="71" spans="1:21" s="1" customFormat="1" ht="14.25">
      <c r="A71" s="25" t="s">
        <v>69</v>
      </c>
      <c r="B71" s="51">
        <f t="shared" si="10"/>
        <v>1314.966904</v>
      </c>
      <c r="C71" s="20">
        <f>B71/B72*100</f>
        <v>14.0836004760324</v>
      </c>
      <c r="D71" s="42">
        <v>7.59955130430144</v>
      </c>
      <c r="E71" s="23">
        <v>88.145644</v>
      </c>
      <c r="F71" s="23">
        <v>3.6402</v>
      </c>
      <c r="G71" s="23">
        <v>82.702064</v>
      </c>
      <c r="H71" s="42">
        <v>3</v>
      </c>
      <c r="I71" s="42">
        <v>200.3</v>
      </c>
      <c r="J71" s="81">
        <v>5.65106</v>
      </c>
      <c r="K71" s="82">
        <v>0</v>
      </c>
      <c r="L71" s="83">
        <v>0</v>
      </c>
      <c r="M71" s="83">
        <v>0</v>
      </c>
      <c r="N71" s="65">
        <v>1014.23</v>
      </c>
      <c r="O71" s="84">
        <v>33</v>
      </c>
      <c r="P71" s="85">
        <v>31.0438</v>
      </c>
      <c r="Q71" s="85">
        <v>67.6</v>
      </c>
      <c r="R71" s="115">
        <v>0</v>
      </c>
      <c r="S71" s="115">
        <v>0</v>
      </c>
      <c r="T71" s="115">
        <v>0</v>
      </c>
      <c r="U71" s="82">
        <v>0</v>
      </c>
    </row>
    <row r="72" spans="1:21" s="1" customFormat="1" ht="14.25">
      <c r="A72" s="25" t="s">
        <v>34</v>
      </c>
      <c r="B72" s="51">
        <f t="shared" si="10"/>
        <v>9336.865997</v>
      </c>
      <c r="D72" s="20">
        <v>16.58</v>
      </c>
      <c r="E72" s="37">
        <f aca="true" t="shared" si="11" ref="E72:U72">SUM(E69:E71)</f>
        <v>1410.298835</v>
      </c>
      <c r="F72" s="37">
        <f t="shared" si="11"/>
        <v>3.6402</v>
      </c>
      <c r="G72" s="37">
        <f t="shared" si="11"/>
        <v>1093.375255</v>
      </c>
      <c r="H72" s="37">
        <f t="shared" si="11"/>
        <v>249.966956</v>
      </c>
      <c r="I72" s="37">
        <f t="shared" si="11"/>
        <v>1110.6</v>
      </c>
      <c r="J72" s="37">
        <f t="shared" si="11"/>
        <v>373.39312</v>
      </c>
      <c r="K72" s="37">
        <f t="shared" si="11"/>
        <v>157.922</v>
      </c>
      <c r="L72" s="37">
        <f t="shared" si="11"/>
        <v>0</v>
      </c>
      <c r="M72" s="37">
        <f t="shared" si="11"/>
        <v>0</v>
      </c>
      <c r="N72" s="37">
        <f t="shared" si="11"/>
        <v>6031.044886</v>
      </c>
      <c r="O72" s="73">
        <f t="shared" si="11"/>
        <v>458</v>
      </c>
      <c r="P72" s="37">
        <f t="shared" si="11"/>
        <v>1539.2638</v>
      </c>
      <c r="Q72" s="37">
        <f t="shared" si="11"/>
        <v>829.73</v>
      </c>
      <c r="R72" s="37">
        <f t="shared" si="11"/>
        <v>1168.859418</v>
      </c>
      <c r="S72" s="37">
        <f t="shared" si="11"/>
        <v>785</v>
      </c>
      <c r="T72" s="37">
        <f t="shared" si="11"/>
        <v>801.65</v>
      </c>
      <c r="U72" s="37">
        <f t="shared" si="11"/>
        <v>60.17</v>
      </c>
    </row>
    <row r="73" spans="1:21" s="1" customFormat="1" ht="17.25">
      <c r="A73" s="38" t="s">
        <v>41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s="1" customFormat="1" ht="14.25" customHeight="1">
      <c r="A74" s="6" t="s">
        <v>2</v>
      </c>
      <c r="B74" s="6" t="s">
        <v>3</v>
      </c>
      <c r="C74" s="7" t="s">
        <v>4</v>
      </c>
      <c r="D74" s="8" t="s">
        <v>48</v>
      </c>
      <c r="E74" s="9" t="s">
        <v>49</v>
      </c>
      <c r="F74" s="9"/>
      <c r="G74" s="10"/>
      <c r="H74" s="11" t="s">
        <v>50</v>
      </c>
      <c r="I74" s="54"/>
      <c r="J74" s="7" t="s">
        <v>51</v>
      </c>
      <c r="K74" s="7" t="s">
        <v>52</v>
      </c>
      <c r="L74" s="55" t="s">
        <v>11</v>
      </c>
      <c r="M74" s="56"/>
      <c r="N74" s="6" t="s">
        <v>53</v>
      </c>
      <c r="O74" s="6" t="s">
        <v>54</v>
      </c>
      <c r="P74" s="7" t="s">
        <v>78</v>
      </c>
      <c r="Q74" s="7" t="s">
        <v>55</v>
      </c>
      <c r="R74" s="7" t="s">
        <v>56</v>
      </c>
      <c r="S74" s="11" t="s">
        <v>57</v>
      </c>
      <c r="T74" s="54"/>
      <c r="U74" s="6" t="s">
        <v>15</v>
      </c>
    </row>
    <row r="75" spans="1:21" s="1" customFormat="1" ht="32.25">
      <c r="A75" s="12"/>
      <c r="B75" s="12"/>
      <c r="C75" s="13"/>
      <c r="D75" s="14"/>
      <c r="E75" s="15" t="s">
        <v>49</v>
      </c>
      <c r="F75" s="15" t="s">
        <v>58</v>
      </c>
      <c r="G75" s="16" t="s">
        <v>59</v>
      </c>
      <c r="H75" s="17" t="s">
        <v>60</v>
      </c>
      <c r="I75" s="17" t="s">
        <v>61</v>
      </c>
      <c r="J75" s="13"/>
      <c r="K75" s="13"/>
      <c r="L75" s="17" t="s">
        <v>62</v>
      </c>
      <c r="M75" s="17" t="s">
        <v>23</v>
      </c>
      <c r="N75" s="12"/>
      <c r="O75" s="12"/>
      <c r="P75" s="13"/>
      <c r="Q75" s="13"/>
      <c r="R75" s="13"/>
      <c r="S75" s="101" t="s">
        <v>63</v>
      </c>
      <c r="T75" s="101" t="s">
        <v>64</v>
      </c>
      <c r="U75" s="12"/>
    </row>
    <row r="76" spans="1:21" s="1" customFormat="1" ht="14.25">
      <c r="A76" s="25" t="s">
        <v>65</v>
      </c>
      <c r="B76" s="18">
        <f aca="true" t="shared" si="12" ref="B76:B80">SUM(H76:N76)+E76+F76</f>
        <v>4694.56645</v>
      </c>
      <c r="C76" s="20">
        <f>B76/B80*100</f>
        <v>71.8354758489804</v>
      </c>
      <c r="D76" s="18">
        <v>7.38611917300345</v>
      </c>
      <c r="E76" s="18">
        <v>779.486538</v>
      </c>
      <c r="F76" s="18">
        <v>0</v>
      </c>
      <c r="G76" s="18">
        <v>576.426898</v>
      </c>
      <c r="H76" s="18">
        <v>101.030406</v>
      </c>
      <c r="I76" s="18">
        <v>635.73</v>
      </c>
      <c r="J76" s="20">
        <v>380.440910999999</v>
      </c>
      <c r="K76" s="20">
        <v>264.515</v>
      </c>
      <c r="L76" s="46">
        <v>0</v>
      </c>
      <c r="M76" s="46">
        <v>0</v>
      </c>
      <c r="N76" s="45">
        <v>2533.363595</v>
      </c>
      <c r="O76" s="46">
        <v>377</v>
      </c>
      <c r="P76" s="133">
        <v>341.64</v>
      </c>
      <c r="Q76" s="133">
        <v>1230.98</v>
      </c>
      <c r="R76" s="45">
        <v>1820.248009</v>
      </c>
      <c r="S76" s="116">
        <v>997</v>
      </c>
      <c r="T76" s="117">
        <v>1053.07</v>
      </c>
      <c r="U76" s="114">
        <v>63</v>
      </c>
    </row>
    <row r="77" spans="1:22" s="1" customFormat="1" ht="14.25">
      <c r="A77" s="25" t="s">
        <v>66</v>
      </c>
      <c r="B77" s="51">
        <f t="shared" si="12"/>
        <v>0</v>
      </c>
      <c r="C77" s="20">
        <f>B77/B80*100</f>
        <v>0</v>
      </c>
      <c r="D77" s="119">
        <v>-100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2</v>
      </c>
      <c r="Q77" s="119">
        <v>5.27</v>
      </c>
      <c r="R77" s="119">
        <v>0.75</v>
      </c>
      <c r="S77" s="119">
        <v>0</v>
      </c>
      <c r="T77" s="119">
        <v>0</v>
      </c>
      <c r="U77" s="119">
        <v>0</v>
      </c>
      <c r="V77" s="1">
        <v>0</v>
      </c>
    </row>
    <row r="78" spans="1:21" s="1" customFormat="1" ht="14.25">
      <c r="A78" s="25" t="s">
        <v>69</v>
      </c>
      <c r="B78" s="51">
        <f t="shared" si="12"/>
        <v>1840.597958</v>
      </c>
      <c r="C78" s="20">
        <f>B78/B80*100</f>
        <v>28.1645241510196</v>
      </c>
      <c r="D78" s="42">
        <v>26.6547763419138</v>
      </c>
      <c r="E78" s="23">
        <v>437.493838</v>
      </c>
      <c r="F78" s="23">
        <v>13.447</v>
      </c>
      <c r="G78" s="23">
        <v>429.910942</v>
      </c>
      <c r="H78" s="42">
        <v>5</v>
      </c>
      <c r="I78" s="42">
        <v>151.6</v>
      </c>
      <c r="J78" s="81">
        <v>1.57712</v>
      </c>
      <c r="K78" s="82">
        <v>0</v>
      </c>
      <c r="L78" s="83">
        <v>0</v>
      </c>
      <c r="M78" s="83">
        <v>0</v>
      </c>
      <c r="N78" s="65">
        <v>1231.48</v>
      </c>
      <c r="O78" s="84">
        <v>111</v>
      </c>
      <c r="P78" s="85">
        <v>133.3658</v>
      </c>
      <c r="Q78" s="85">
        <v>0</v>
      </c>
      <c r="R78" s="115">
        <v>0</v>
      </c>
      <c r="S78" s="116">
        <v>0</v>
      </c>
      <c r="T78" s="115">
        <v>0</v>
      </c>
      <c r="U78" s="82">
        <v>0</v>
      </c>
    </row>
    <row r="79" spans="1:21" s="1" customFormat="1" ht="14.25">
      <c r="A79" s="25" t="s">
        <v>72</v>
      </c>
      <c r="B79" s="51">
        <f t="shared" si="12"/>
        <v>0</v>
      </c>
      <c r="C79" s="20">
        <f>B79/B80*100</f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</row>
    <row r="80" spans="1:21" s="1" customFormat="1" ht="14.25">
      <c r="A80" s="25" t="s">
        <v>34</v>
      </c>
      <c r="B80" s="51">
        <f t="shared" si="12"/>
        <v>6535.164408</v>
      </c>
      <c r="C80" s="25"/>
      <c r="D80" s="20"/>
      <c r="E80" s="37">
        <f aca="true" t="shared" si="13" ref="E80:U80">SUM(E76:E79)</f>
        <v>1216.980376</v>
      </c>
      <c r="F80" s="37">
        <f t="shared" si="13"/>
        <v>13.447</v>
      </c>
      <c r="G80" s="37">
        <f t="shared" si="13"/>
        <v>1006.33784</v>
      </c>
      <c r="H80" s="37">
        <f t="shared" si="13"/>
        <v>106.030406</v>
      </c>
      <c r="I80" s="37">
        <f t="shared" si="13"/>
        <v>787.33</v>
      </c>
      <c r="J80" s="37">
        <f t="shared" si="13"/>
        <v>382.018030999999</v>
      </c>
      <c r="K80" s="37">
        <f t="shared" si="13"/>
        <v>264.515</v>
      </c>
      <c r="L80" s="37">
        <f t="shared" si="13"/>
        <v>0</v>
      </c>
      <c r="M80" s="37">
        <f t="shared" si="13"/>
        <v>0</v>
      </c>
      <c r="N80" s="37">
        <f t="shared" si="13"/>
        <v>3764.843595</v>
      </c>
      <c r="O80" s="73">
        <f t="shared" si="13"/>
        <v>488</v>
      </c>
      <c r="P80" s="37">
        <f t="shared" si="13"/>
        <v>477.0058</v>
      </c>
      <c r="Q80" s="37">
        <f t="shared" si="13"/>
        <v>1236.25</v>
      </c>
      <c r="R80" s="37">
        <f t="shared" si="13"/>
        <v>1820.998009</v>
      </c>
      <c r="S80" s="116">
        <f t="shared" si="13"/>
        <v>997</v>
      </c>
      <c r="T80" s="37">
        <f t="shared" si="13"/>
        <v>1053.07</v>
      </c>
      <c r="U80" s="37">
        <f t="shared" si="13"/>
        <v>63</v>
      </c>
    </row>
    <row r="81" spans="1:21" s="1" customFormat="1" ht="17.25">
      <c r="A81" s="38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1:21" s="1" customFormat="1" ht="14.25" customHeight="1">
      <c r="A82" s="6" t="s">
        <v>2</v>
      </c>
      <c r="B82" s="6" t="s">
        <v>3</v>
      </c>
      <c r="C82" s="7" t="s">
        <v>4</v>
      </c>
      <c r="D82" s="8" t="s">
        <v>48</v>
      </c>
      <c r="E82" s="9" t="s">
        <v>49</v>
      </c>
      <c r="F82" s="9"/>
      <c r="G82" s="10"/>
      <c r="H82" s="11" t="s">
        <v>50</v>
      </c>
      <c r="I82" s="54"/>
      <c r="J82" s="7" t="s">
        <v>51</v>
      </c>
      <c r="K82" s="7" t="s">
        <v>52</v>
      </c>
      <c r="L82" s="55" t="s">
        <v>11</v>
      </c>
      <c r="M82" s="56"/>
      <c r="N82" s="6" t="s">
        <v>53</v>
      </c>
      <c r="O82" s="6" t="s">
        <v>54</v>
      </c>
      <c r="P82" s="7" t="s">
        <v>78</v>
      </c>
      <c r="Q82" s="7" t="s">
        <v>55</v>
      </c>
      <c r="R82" s="7" t="s">
        <v>56</v>
      </c>
      <c r="S82" s="11" t="s">
        <v>57</v>
      </c>
      <c r="T82" s="54"/>
      <c r="U82" s="6" t="s">
        <v>15</v>
      </c>
    </row>
    <row r="83" spans="1:21" s="1" customFormat="1" ht="32.25">
      <c r="A83" s="12"/>
      <c r="B83" s="12"/>
      <c r="C83" s="13"/>
      <c r="D83" s="14"/>
      <c r="E83" s="15" t="s">
        <v>49</v>
      </c>
      <c r="F83" s="15" t="s">
        <v>58</v>
      </c>
      <c r="G83" s="16" t="s">
        <v>59</v>
      </c>
      <c r="H83" s="17" t="s">
        <v>60</v>
      </c>
      <c r="I83" s="17" t="s">
        <v>61</v>
      </c>
      <c r="J83" s="13"/>
      <c r="K83" s="13"/>
      <c r="L83" s="17" t="s">
        <v>62</v>
      </c>
      <c r="M83" s="17" t="s">
        <v>23</v>
      </c>
      <c r="N83" s="12"/>
      <c r="O83" s="12"/>
      <c r="P83" s="13"/>
      <c r="Q83" s="13"/>
      <c r="R83" s="13"/>
      <c r="S83" s="101" t="s">
        <v>63</v>
      </c>
      <c r="T83" s="101" t="s">
        <v>64</v>
      </c>
      <c r="U83" s="12"/>
    </row>
    <row r="84" spans="1:22" s="1" customFormat="1" ht="14.25">
      <c r="A84" s="25" t="s">
        <v>66</v>
      </c>
      <c r="B84" s="18">
        <f aca="true" t="shared" si="14" ref="B84:B88">SUM(H84:N84)+E84+F84</f>
        <v>8924.83</v>
      </c>
      <c r="C84" s="20">
        <f>B84/B88*100</f>
        <v>73.4721360808132</v>
      </c>
      <c r="D84" s="39">
        <v>7.96840125088463</v>
      </c>
      <c r="E84" s="39">
        <v>2742.42</v>
      </c>
      <c r="F84" s="39">
        <v>0</v>
      </c>
      <c r="G84" s="39">
        <v>4218.97</v>
      </c>
      <c r="H84" s="39">
        <v>94.13</v>
      </c>
      <c r="I84" s="48">
        <v>0</v>
      </c>
      <c r="J84" s="74">
        <v>532.5</v>
      </c>
      <c r="K84" s="75">
        <v>0</v>
      </c>
      <c r="L84" s="48">
        <v>0</v>
      </c>
      <c r="M84" s="48">
        <v>0</v>
      </c>
      <c r="N84" s="74">
        <v>5555.78</v>
      </c>
      <c r="O84" s="48">
        <v>297</v>
      </c>
      <c r="P84" s="39">
        <v>905.83</v>
      </c>
      <c r="Q84" s="39">
        <v>2600.04</v>
      </c>
      <c r="R84" s="74">
        <v>2753.55</v>
      </c>
      <c r="S84" s="46">
        <v>0</v>
      </c>
      <c r="T84" s="46">
        <v>0</v>
      </c>
      <c r="U84" s="46">
        <v>0</v>
      </c>
      <c r="V84" s="1">
        <v>0</v>
      </c>
    </row>
    <row r="85" spans="1:21" s="1" customFormat="1" ht="14.25">
      <c r="A85" s="25" t="s">
        <v>67</v>
      </c>
      <c r="B85" s="18">
        <f t="shared" si="14"/>
        <v>0</v>
      </c>
      <c r="C85" s="20">
        <f>B85/B88*100</f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</row>
    <row r="86" spans="1:21" s="1" customFormat="1" ht="14.25">
      <c r="A86" s="25" t="s">
        <v>69</v>
      </c>
      <c r="B86" s="18">
        <f t="shared" si="14"/>
        <v>1632.950877</v>
      </c>
      <c r="C86" s="20">
        <f>B86/B88*100</f>
        <v>13.4429887233961</v>
      </c>
      <c r="D86" s="42">
        <v>-23.6644996704895</v>
      </c>
      <c r="E86" s="23">
        <v>286.887297</v>
      </c>
      <c r="F86" s="23">
        <v>27.4304</v>
      </c>
      <c r="G86" s="23">
        <v>254.849768</v>
      </c>
      <c r="H86" s="42">
        <v>56.95</v>
      </c>
      <c r="I86" s="42">
        <v>129.4</v>
      </c>
      <c r="J86" s="81">
        <v>8.51318</v>
      </c>
      <c r="K86" s="82">
        <v>0</v>
      </c>
      <c r="L86" s="83">
        <v>0</v>
      </c>
      <c r="M86" s="83">
        <v>0</v>
      </c>
      <c r="N86" s="65">
        <v>1123.77</v>
      </c>
      <c r="O86" s="84">
        <v>59</v>
      </c>
      <c r="P86" s="85">
        <v>47.34</v>
      </c>
      <c r="Q86" s="85">
        <v>150.446</v>
      </c>
      <c r="R86" s="115">
        <v>0</v>
      </c>
      <c r="S86" s="78">
        <v>0</v>
      </c>
      <c r="T86" s="115">
        <v>0</v>
      </c>
      <c r="U86" s="82">
        <v>0</v>
      </c>
    </row>
    <row r="87" spans="1:21" s="1" customFormat="1" ht="14.25">
      <c r="A87" s="25" t="s">
        <v>75</v>
      </c>
      <c r="B87" s="18">
        <f t="shared" si="14"/>
        <v>1589.45</v>
      </c>
      <c r="C87" s="20">
        <f>B87/B88*100</f>
        <v>13.0848751957907</v>
      </c>
      <c r="D87" s="42">
        <v>317.540126618856</v>
      </c>
      <c r="E87" s="23">
        <v>414.23</v>
      </c>
      <c r="F87" s="23">
        <v>0</v>
      </c>
      <c r="G87" s="23">
        <v>376.63</v>
      </c>
      <c r="H87" s="42">
        <v>170.1</v>
      </c>
      <c r="I87" s="42">
        <v>764</v>
      </c>
      <c r="J87" s="81">
        <v>0</v>
      </c>
      <c r="K87" s="82">
        <v>0</v>
      </c>
      <c r="L87" s="83">
        <v>0</v>
      </c>
      <c r="M87" s="83">
        <v>0</v>
      </c>
      <c r="N87" s="65">
        <v>241.12</v>
      </c>
      <c r="O87" s="84">
        <v>122</v>
      </c>
      <c r="P87" s="85">
        <v>8.8</v>
      </c>
      <c r="Q87" s="85">
        <v>0</v>
      </c>
      <c r="R87" s="115">
        <v>0</v>
      </c>
      <c r="S87" s="78">
        <v>0</v>
      </c>
      <c r="T87" s="115">
        <v>0</v>
      </c>
      <c r="U87" s="82">
        <v>0</v>
      </c>
    </row>
    <row r="88" spans="1:21" s="1" customFormat="1" ht="14.25">
      <c r="A88" s="25" t="s">
        <v>34</v>
      </c>
      <c r="B88" s="18">
        <f t="shared" si="14"/>
        <v>12147.230877</v>
      </c>
      <c r="C88" s="25"/>
      <c r="D88" s="18">
        <v>-11.62</v>
      </c>
      <c r="E88" s="18">
        <f aca="true" t="shared" si="15" ref="E88:U88">SUM(E84:E87)</f>
        <v>3443.537297</v>
      </c>
      <c r="F88" s="18">
        <f t="shared" si="15"/>
        <v>27.4304</v>
      </c>
      <c r="G88" s="18">
        <f t="shared" si="15"/>
        <v>4850.449768</v>
      </c>
      <c r="H88" s="18">
        <f t="shared" si="15"/>
        <v>321.18</v>
      </c>
      <c r="I88" s="18">
        <f t="shared" si="15"/>
        <v>893.4</v>
      </c>
      <c r="J88" s="18">
        <f t="shared" si="15"/>
        <v>541.01318</v>
      </c>
      <c r="K88" s="18">
        <f t="shared" si="15"/>
        <v>0</v>
      </c>
      <c r="L88" s="18">
        <f t="shared" si="15"/>
        <v>0</v>
      </c>
      <c r="M88" s="18">
        <f t="shared" si="15"/>
        <v>0</v>
      </c>
      <c r="N88" s="18">
        <f t="shared" si="15"/>
        <v>6920.67</v>
      </c>
      <c r="O88" s="28">
        <f t="shared" si="15"/>
        <v>478</v>
      </c>
      <c r="P88" s="18">
        <f t="shared" si="15"/>
        <v>961.97</v>
      </c>
      <c r="Q88" s="18">
        <f t="shared" si="15"/>
        <v>2750.486</v>
      </c>
      <c r="R88" s="18">
        <f t="shared" si="15"/>
        <v>2753.55</v>
      </c>
      <c r="S88" s="78">
        <f t="shared" si="15"/>
        <v>0</v>
      </c>
      <c r="T88" s="18">
        <f t="shared" si="15"/>
        <v>0</v>
      </c>
      <c r="U88" s="18">
        <f t="shared" si="15"/>
        <v>0</v>
      </c>
    </row>
    <row r="89" spans="1:21" s="1" customFormat="1" ht="17.25">
      <c r="A89" s="38" t="s">
        <v>43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s="1" customFormat="1" ht="14.25" customHeight="1">
      <c r="A90" s="6" t="s">
        <v>2</v>
      </c>
      <c r="B90" s="6" t="s">
        <v>3</v>
      </c>
      <c r="C90" s="7" t="s">
        <v>4</v>
      </c>
      <c r="D90" s="8" t="s">
        <v>48</v>
      </c>
      <c r="E90" s="9" t="s">
        <v>49</v>
      </c>
      <c r="F90" s="9"/>
      <c r="G90" s="10"/>
      <c r="H90" s="11" t="s">
        <v>50</v>
      </c>
      <c r="I90" s="54"/>
      <c r="J90" s="7" t="s">
        <v>51</v>
      </c>
      <c r="K90" s="7" t="s">
        <v>52</v>
      </c>
      <c r="L90" s="55" t="s">
        <v>11</v>
      </c>
      <c r="M90" s="56"/>
      <c r="N90" s="6" t="s">
        <v>53</v>
      </c>
      <c r="O90" s="6" t="s">
        <v>54</v>
      </c>
      <c r="P90" s="7" t="s">
        <v>78</v>
      </c>
      <c r="Q90" s="7" t="s">
        <v>55</v>
      </c>
      <c r="R90" s="7" t="s">
        <v>56</v>
      </c>
      <c r="S90" s="11" t="s">
        <v>57</v>
      </c>
      <c r="T90" s="54"/>
      <c r="U90" s="6" t="s">
        <v>15</v>
      </c>
    </row>
    <row r="91" spans="1:21" s="1" customFormat="1" ht="32.25">
      <c r="A91" s="12"/>
      <c r="B91" s="12"/>
      <c r="C91" s="13"/>
      <c r="D91" s="14"/>
      <c r="E91" s="15" t="s">
        <v>49</v>
      </c>
      <c r="F91" s="15" t="s">
        <v>58</v>
      </c>
      <c r="G91" s="16" t="s">
        <v>59</v>
      </c>
      <c r="H91" s="17" t="s">
        <v>60</v>
      </c>
      <c r="I91" s="17" t="s">
        <v>61</v>
      </c>
      <c r="J91" s="13"/>
      <c r="K91" s="13"/>
      <c r="L91" s="17" t="s">
        <v>62</v>
      </c>
      <c r="M91" s="17" t="s">
        <v>23</v>
      </c>
      <c r="N91" s="12"/>
      <c r="O91" s="12"/>
      <c r="P91" s="13"/>
      <c r="Q91" s="13"/>
      <c r="R91" s="13"/>
      <c r="S91" s="101" t="s">
        <v>63</v>
      </c>
      <c r="T91" s="101" t="s">
        <v>64</v>
      </c>
      <c r="U91" s="12"/>
    </row>
    <row r="92" spans="1:21" s="1" customFormat="1" ht="14.25">
      <c r="A92" s="25" t="s">
        <v>65</v>
      </c>
      <c r="B92" s="18">
        <f aca="true" t="shared" si="16" ref="B92:B105">SUM(H92:N92)+E92+F92</f>
        <v>20839.649891</v>
      </c>
      <c r="C92" s="20">
        <f>B92/B105*100</f>
        <v>12.4692735900658</v>
      </c>
      <c r="D92" s="20">
        <v>25.268469144307</v>
      </c>
      <c r="E92" s="18">
        <v>3228.7</v>
      </c>
      <c r="F92" s="18">
        <v>0</v>
      </c>
      <c r="G92" s="18">
        <v>2394.52</v>
      </c>
      <c r="H92" s="18">
        <v>411.24</v>
      </c>
      <c r="I92" s="134">
        <v>3280.59</v>
      </c>
      <c r="J92" s="20">
        <v>956.954</v>
      </c>
      <c r="K92" s="20">
        <v>296.356</v>
      </c>
      <c r="L92" s="46">
        <v>0</v>
      </c>
      <c r="M92" s="45">
        <v>3497.859891</v>
      </c>
      <c r="N92" s="45">
        <v>9167.95</v>
      </c>
      <c r="O92" s="46">
        <v>941</v>
      </c>
      <c r="P92" s="35">
        <v>1036.57</v>
      </c>
      <c r="Q92" s="35">
        <v>4184.74</v>
      </c>
      <c r="R92" s="45">
        <v>3227.51</v>
      </c>
      <c r="S92" s="95">
        <v>4211</v>
      </c>
      <c r="T92" s="35">
        <v>8354.71</v>
      </c>
      <c r="U92" s="114">
        <v>214.85</v>
      </c>
    </row>
    <row r="93" spans="1:22" s="1" customFormat="1" ht="14.25">
      <c r="A93" s="25" t="s">
        <v>66</v>
      </c>
      <c r="B93" s="18">
        <f t="shared" si="16"/>
        <v>30625.8</v>
      </c>
      <c r="C93" s="20">
        <f>B93/B105*100</f>
        <v>18.3247550276533</v>
      </c>
      <c r="D93" s="20">
        <v>10.3377164634344</v>
      </c>
      <c r="E93" s="18">
        <v>5948.49</v>
      </c>
      <c r="F93" s="18">
        <v>0</v>
      </c>
      <c r="G93" s="18">
        <v>792.12</v>
      </c>
      <c r="H93" s="18">
        <v>0.33</v>
      </c>
      <c r="I93" s="18">
        <v>0</v>
      </c>
      <c r="J93" s="68">
        <v>950.87</v>
      </c>
      <c r="K93" s="68">
        <v>889.83</v>
      </c>
      <c r="L93" s="46">
        <v>0</v>
      </c>
      <c r="M93" s="46">
        <v>0</v>
      </c>
      <c r="N93" s="68">
        <v>22836.28</v>
      </c>
      <c r="O93" s="28">
        <v>1461</v>
      </c>
      <c r="P93" s="18">
        <v>504.34</v>
      </c>
      <c r="Q93" s="18">
        <v>1699.24</v>
      </c>
      <c r="R93" s="35">
        <v>1202.68</v>
      </c>
      <c r="S93" s="46">
        <v>0</v>
      </c>
      <c r="T93" s="46">
        <v>0</v>
      </c>
      <c r="U93" s="46">
        <v>0</v>
      </c>
      <c r="V93" s="1">
        <v>0</v>
      </c>
    </row>
    <row r="94" spans="1:21" s="1" customFormat="1" ht="14.25">
      <c r="A94" s="25" t="s">
        <v>67</v>
      </c>
      <c r="B94" s="120">
        <f t="shared" si="16"/>
        <v>3299.311602</v>
      </c>
      <c r="C94" s="20">
        <f>B94/B105*100</f>
        <v>1.97412236958853</v>
      </c>
      <c r="D94" s="40">
        <v>-8.53261370385844</v>
      </c>
      <c r="E94" s="121">
        <v>605.891376</v>
      </c>
      <c r="F94" s="121">
        <v>14.004289</v>
      </c>
      <c r="G94" s="121">
        <v>397.034289</v>
      </c>
      <c r="H94" s="77">
        <v>146.201</v>
      </c>
      <c r="I94" s="77">
        <v>0</v>
      </c>
      <c r="J94" s="77">
        <v>201.808882</v>
      </c>
      <c r="K94" s="78">
        <v>0</v>
      </c>
      <c r="L94" s="88">
        <v>0</v>
      </c>
      <c r="M94" s="78">
        <v>0</v>
      </c>
      <c r="N94" s="89">
        <v>2331.406055</v>
      </c>
      <c r="O94" s="135">
        <v>62</v>
      </c>
      <c r="P94" s="136">
        <v>927.37</v>
      </c>
      <c r="Q94" s="136">
        <v>3681.9</v>
      </c>
      <c r="R94" s="78">
        <v>7295.75</v>
      </c>
      <c r="S94" s="78">
        <v>372</v>
      </c>
      <c r="T94" s="78">
        <v>537.57</v>
      </c>
      <c r="U94" s="142">
        <v>324.18</v>
      </c>
    </row>
    <row r="95" spans="1:21" s="1" customFormat="1" ht="14.25">
      <c r="A95" s="25" t="s">
        <v>68</v>
      </c>
      <c r="B95" s="120">
        <f t="shared" si="16"/>
        <v>6053.39</v>
      </c>
      <c r="C95" s="20">
        <f>B95/B105*100</f>
        <v>3.62200787691575</v>
      </c>
      <c r="D95" s="32">
        <v>0.839413626520079</v>
      </c>
      <c r="E95" s="18">
        <v>763.5</v>
      </c>
      <c r="F95" s="18">
        <v>0</v>
      </c>
      <c r="G95" s="18">
        <v>664</v>
      </c>
      <c r="H95" s="45">
        <v>170.2</v>
      </c>
      <c r="I95" s="28">
        <v>0</v>
      </c>
      <c r="J95" s="18">
        <v>42.5</v>
      </c>
      <c r="K95" s="46">
        <v>0</v>
      </c>
      <c r="L95" s="46">
        <v>0</v>
      </c>
      <c r="M95" s="46">
        <v>0</v>
      </c>
      <c r="N95" s="45">
        <v>5077.19</v>
      </c>
      <c r="O95" s="46">
        <v>157</v>
      </c>
      <c r="P95" s="35">
        <v>466.83</v>
      </c>
      <c r="Q95" s="35">
        <v>2779.37</v>
      </c>
      <c r="R95" s="35">
        <v>1933.65</v>
      </c>
      <c r="S95" s="46">
        <v>0</v>
      </c>
      <c r="T95" s="46">
        <v>0</v>
      </c>
      <c r="U95" s="18">
        <v>211.45</v>
      </c>
    </row>
    <row r="96" spans="1:21" s="1" customFormat="1" ht="14.25">
      <c r="A96" s="25" t="s">
        <v>69</v>
      </c>
      <c r="B96" s="120">
        <f t="shared" si="16"/>
        <v>13005.967808</v>
      </c>
      <c r="C96" s="20">
        <f>B96/B105*100</f>
        <v>7.78203912972543</v>
      </c>
      <c r="D96" s="81">
        <v>23.0242495086445</v>
      </c>
      <c r="E96" s="23">
        <v>3005.029968</v>
      </c>
      <c r="F96" s="23">
        <v>213.1571</v>
      </c>
      <c r="G96" s="23">
        <v>2539.620974</v>
      </c>
      <c r="H96" s="42">
        <v>582.5965</v>
      </c>
      <c r="I96" s="42">
        <v>2977.1</v>
      </c>
      <c r="J96" s="81">
        <v>43.13424</v>
      </c>
      <c r="K96" s="82">
        <v>0</v>
      </c>
      <c r="L96" s="83">
        <v>0</v>
      </c>
      <c r="M96" s="83">
        <v>0</v>
      </c>
      <c r="N96" s="65">
        <v>6184.95</v>
      </c>
      <c r="O96" s="84">
        <v>584</v>
      </c>
      <c r="P96" s="85">
        <v>222.4305</v>
      </c>
      <c r="Q96" s="85">
        <v>1285.7156</v>
      </c>
      <c r="R96" s="115">
        <v>787.289</v>
      </c>
      <c r="S96" s="95">
        <v>414</v>
      </c>
      <c r="T96" s="115">
        <v>437.25</v>
      </c>
      <c r="U96" s="82">
        <v>0</v>
      </c>
    </row>
    <row r="97" spans="1:21" s="1" customFormat="1" ht="14.25">
      <c r="A97" s="25" t="s">
        <v>70</v>
      </c>
      <c r="B97" s="120">
        <f t="shared" si="16"/>
        <v>8618.119348</v>
      </c>
      <c r="C97" s="20">
        <f>B97/B105*100</f>
        <v>5.15659756973465</v>
      </c>
      <c r="D97" s="122">
        <v>65.6794757337687</v>
      </c>
      <c r="E97" s="99">
        <v>409.5419</v>
      </c>
      <c r="F97" s="99">
        <v>565.036884</v>
      </c>
      <c r="G97" s="99">
        <v>411.562993</v>
      </c>
      <c r="H97" s="99">
        <v>1033.6045</v>
      </c>
      <c r="I97" s="99">
        <v>4897.19955</v>
      </c>
      <c r="J97" s="137">
        <v>88.939114</v>
      </c>
      <c r="K97" s="53">
        <v>0</v>
      </c>
      <c r="L97" s="53">
        <v>0</v>
      </c>
      <c r="M97" s="53">
        <v>0</v>
      </c>
      <c r="N97" s="99">
        <v>1623.7974</v>
      </c>
      <c r="O97" s="138">
        <v>216</v>
      </c>
      <c r="P97" s="99">
        <v>176.28</v>
      </c>
      <c r="Q97" s="99">
        <v>1710.18</v>
      </c>
      <c r="R97" s="99">
        <v>1845.5</v>
      </c>
      <c r="S97" s="95">
        <v>76</v>
      </c>
      <c r="T97" s="99">
        <v>290.33</v>
      </c>
      <c r="U97" s="53">
        <v>0</v>
      </c>
    </row>
    <row r="98" spans="1:21" s="1" customFormat="1" ht="14.25">
      <c r="A98" s="25" t="s">
        <v>71</v>
      </c>
      <c r="B98" s="120">
        <f t="shared" si="16"/>
        <v>12319.53</v>
      </c>
      <c r="C98" s="20">
        <f>B98/B105*100</f>
        <v>7.37131337975909</v>
      </c>
      <c r="D98" s="32">
        <v>-62.3006478905306</v>
      </c>
      <c r="E98" s="35">
        <v>633.37</v>
      </c>
      <c r="F98" s="35">
        <v>0</v>
      </c>
      <c r="G98" s="35">
        <v>375.3162</v>
      </c>
      <c r="H98" s="45">
        <v>842.54</v>
      </c>
      <c r="I98" s="45">
        <v>6254.2</v>
      </c>
      <c r="J98" s="45">
        <v>27.95</v>
      </c>
      <c r="K98" s="28">
        <v>0</v>
      </c>
      <c r="L98" s="28">
        <v>0</v>
      </c>
      <c r="M98" s="28">
        <v>0</v>
      </c>
      <c r="N98" s="45">
        <v>4561.47</v>
      </c>
      <c r="O98" s="139">
        <v>134</v>
      </c>
      <c r="P98" s="45">
        <v>140.15</v>
      </c>
      <c r="Q98" s="45">
        <v>4601.57</v>
      </c>
      <c r="R98" s="45">
        <v>21479.43</v>
      </c>
      <c r="S98" s="95">
        <v>202</v>
      </c>
      <c r="T98" s="45">
        <v>813.91</v>
      </c>
      <c r="U98" s="45">
        <v>162.21</v>
      </c>
    </row>
    <row r="99" spans="1:21" s="1" customFormat="1" ht="14.25">
      <c r="A99" s="25" t="s">
        <v>72</v>
      </c>
      <c r="B99" s="120">
        <f t="shared" si="16"/>
        <v>7160</v>
      </c>
      <c r="C99" s="20">
        <f>B99/B105*100</f>
        <v>4.28414101829169</v>
      </c>
      <c r="D99" s="32">
        <v>14.24</v>
      </c>
      <c r="E99" s="46">
        <v>0</v>
      </c>
      <c r="F99" s="46">
        <v>0</v>
      </c>
      <c r="G99" s="46">
        <v>0</v>
      </c>
      <c r="H99" s="32">
        <v>655</v>
      </c>
      <c r="I99" s="32">
        <v>5579</v>
      </c>
      <c r="J99" s="46">
        <v>0</v>
      </c>
      <c r="K99" s="46">
        <v>0</v>
      </c>
      <c r="L99" s="46">
        <v>0</v>
      </c>
      <c r="M99" s="46">
        <v>0</v>
      </c>
      <c r="N99" s="45">
        <v>926</v>
      </c>
      <c r="O99" s="46">
        <v>12</v>
      </c>
      <c r="P99" s="46">
        <v>8.6</v>
      </c>
      <c r="Q99" s="46">
        <v>37.35</v>
      </c>
      <c r="R99" s="35">
        <v>194.94</v>
      </c>
      <c r="S99" s="46">
        <v>18</v>
      </c>
      <c r="T99" s="46">
        <v>38.05</v>
      </c>
      <c r="U99" s="46">
        <v>51.02</v>
      </c>
    </row>
    <row r="100" spans="1:21" s="1" customFormat="1" ht="14.25">
      <c r="A100" s="25" t="s">
        <v>73</v>
      </c>
      <c r="B100" s="120">
        <f t="shared" si="16"/>
        <v>5404.75</v>
      </c>
      <c r="C100" s="20">
        <f>B100/B105*100</f>
        <v>3.23389820790671</v>
      </c>
      <c r="D100" s="30">
        <v>-10.2932657915222</v>
      </c>
      <c r="E100" s="31">
        <v>203.39</v>
      </c>
      <c r="F100" s="31">
        <v>0</v>
      </c>
      <c r="G100" s="31">
        <v>179.1</v>
      </c>
      <c r="H100" s="31">
        <v>107.78</v>
      </c>
      <c r="I100" s="30">
        <v>3965.8</v>
      </c>
      <c r="J100" s="31">
        <v>0</v>
      </c>
      <c r="K100" s="72">
        <v>0</v>
      </c>
      <c r="L100" s="72">
        <v>0</v>
      </c>
      <c r="M100" s="72">
        <v>0</v>
      </c>
      <c r="N100" s="31">
        <v>1127.78</v>
      </c>
      <c r="O100" s="72">
        <v>208</v>
      </c>
      <c r="P100" s="96">
        <v>0</v>
      </c>
      <c r="Q100" s="96">
        <v>4.58</v>
      </c>
      <c r="R100" s="72">
        <v>7407.41</v>
      </c>
      <c r="S100" s="72">
        <v>81</v>
      </c>
      <c r="T100" s="72">
        <v>258.71</v>
      </c>
      <c r="U100" s="31">
        <v>47.6</v>
      </c>
    </row>
    <row r="101" spans="1:21" s="1" customFormat="1" ht="14.25">
      <c r="A101" s="25" t="s">
        <v>74</v>
      </c>
      <c r="B101" s="120">
        <f t="shared" si="16"/>
        <v>29957.73</v>
      </c>
      <c r="C101" s="20">
        <f>B101/B105*100</f>
        <v>17.9250195402106</v>
      </c>
      <c r="D101" s="32">
        <v>-23.9445748519777</v>
      </c>
      <c r="E101" s="45">
        <v>334.23</v>
      </c>
      <c r="F101" s="45">
        <v>26.77</v>
      </c>
      <c r="G101" s="45">
        <v>197.34</v>
      </c>
      <c r="H101" s="60">
        <v>879.7</v>
      </c>
      <c r="I101" s="45">
        <v>27807.2</v>
      </c>
      <c r="J101" s="45">
        <v>0</v>
      </c>
      <c r="K101" s="46">
        <v>0</v>
      </c>
      <c r="L101" s="46">
        <v>0</v>
      </c>
      <c r="M101" s="46">
        <v>0</v>
      </c>
      <c r="N101" s="45">
        <v>909.83</v>
      </c>
      <c r="O101" s="46">
        <v>303</v>
      </c>
      <c r="P101" s="46">
        <v>29.66</v>
      </c>
      <c r="Q101" s="46">
        <v>0</v>
      </c>
      <c r="R101" s="46">
        <v>14005.57</v>
      </c>
      <c r="S101" s="46">
        <v>49</v>
      </c>
      <c r="T101" s="46">
        <v>369.25</v>
      </c>
      <c r="U101" s="45">
        <v>174</v>
      </c>
    </row>
    <row r="102" spans="1:21" s="1" customFormat="1" ht="14.25">
      <c r="A102" s="25" t="s">
        <v>75</v>
      </c>
      <c r="B102" s="120">
        <f t="shared" si="16"/>
        <v>25624.45</v>
      </c>
      <c r="C102" s="20">
        <f>B102/B105*100</f>
        <v>15.332228675442</v>
      </c>
      <c r="D102" s="32">
        <v>-55.4483298198335</v>
      </c>
      <c r="E102" s="35">
        <v>3114.05</v>
      </c>
      <c r="F102" s="35">
        <v>0</v>
      </c>
      <c r="G102" s="35">
        <v>2867.03</v>
      </c>
      <c r="H102" s="35">
        <v>3855</v>
      </c>
      <c r="I102" s="35">
        <v>16980</v>
      </c>
      <c r="J102" s="35">
        <v>70.37</v>
      </c>
      <c r="K102" s="95">
        <v>0</v>
      </c>
      <c r="L102" s="95">
        <v>0</v>
      </c>
      <c r="M102" s="95">
        <v>0</v>
      </c>
      <c r="N102" s="95">
        <v>1605.03</v>
      </c>
      <c r="O102" s="60">
        <v>1109</v>
      </c>
      <c r="P102" s="35">
        <v>163.02</v>
      </c>
      <c r="Q102" s="35">
        <v>4460.89</v>
      </c>
      <c r="R102" s="35">
        <v>5723.87</v>
      </c>
      <c r="S102" s="95">
        <v>81</v>
      </c>
      <c r="T102" s="35">
        <v>733.58</v>
      </c>
      <c r="U102" s="35">
        <v>433.51</v>
      </c>
    </row>
    <row r="103" spans="1:21" s="1" customFormat="1" ht="14.25">
      <c r="A103" s="25" t="s">
        <v>76</v>
      </c>
      <c r="B103" s="120">
        <f t="shared" si="16"/>
        <v>3892</v>
      </c>
      <c r="C103" s="20">
        <f>B103/B105*100</f>
        <v>2.32875374904906</v>
      </c>
      <c r="D103" s="32">
        <v>-49.6798750530094</v>
      </c>
      <c r="E103" s="123">
        <v>0</v>
      </c>
      <c r="F103" s="123">
        <v>0</v>
      </c>
      <c r="G103" s="123">
        <v>0</v>
      </c>
      <c r="H103" s="34">
        <v>870.9</v>
      </c>
      <c r="I103" s="36">
        <v>2798.1</v>
      </c>
      <c r="J103" s="34">
        <v>0</v>
      </c>
      <c r="K103" s="140">
        <v>0</v>
      </c>
      <c r="L103" s="140">
        <v>0</v>
      </c>
      <c r="M103" s="140">
        <v>0</v>
      </c>
      <c r="N103" s="60">
        <v>223</v>
      </c>
      <c r="O103" s="60">
        <v>2</v>
      </c>
      <c r="P103" s="60">
        <v>0</v>
      </c>
      <c r="Q103" s="60">
        <v>0</v>
      </c>
      <c r="R103" s="60">
        <v>346.18</v>
      </c>
      <c r="S103" s="143">
        <v>1</v>
      </c>
      <c r="T103" s="32">
        <v>21</v>
      </c>
      <c r="U103" s="32">
        <v>5.23</v>
      </c>
    </row>
    <row r="104" spans="1:21" s="1" customFormat="1" ht="14.25">
      <c r="A104" s="25" t="s">
        <v>77</v>
      </c>
      <c r="B104" s="120">
        <f t="shared" si="16"/>
        <v>327.32</v>
      </c>
      <c r="C104" s="20">
        <f>B104/B105*100</f>
        <v>0.195849865657435</v>
      </c>
      <c r="D104" s="32">
        <v>83.8979717961683</v>
      </c>
      <c r="E104" s="33">
        <v>188.21</v>
      </c>
      <c r="F104" s="33">
        <v>0</v>
      </c>
      <c r="G104" s="33">
        <v>164.97</v>
      </c>
      <c r="H104" s="34">
        <v>0</v>
      </c>
      <c r="I104" s="36">
        <v>0</v>
      </c>
      <c r="J104" s="34">
        <v>9.8</v>
      </c>
      <c r="K104" s="140">
        <v>0</v>
      </c>
      <c r="L104" s="140">
        <v>0</v>
      </c>
      <c r="M104" s="140">
        <v>0</v>
      </c>
      <c r="N104" s="60">
        <v>129.31</v>
      </c>
      <c r="O104" s="60">
        <v>128</v>
      </c>
      <c r="P104" s="32">
        <v>0.596758</v>
      </c>
      <c r="Q104" s="32">
        <v>10.145788</v>
      </c>
      <c r="R104" s="32">
        <v>0.455257</v>
      </c>
      <c r="S104" s="143">
        <v>0</v>
      </c>
      <c r="T104" s="32">
        <v>0</v>
      </c>
      <c r="U104" s="32">
        <v>13.31</v>
      </c>
    </row>
    <row r="105" spans="1:21" s="1" customFormat="1" ht="14.25">
      <c r="A105" s="25" t="s">
        <v>34</v>
      </c>
      <c r="B105" s="120">
        <f t="shared" si="16"/>
        <v>167128.018649</v>
      </c>
      <c r="C105" s="20"/>
      <c r="D105" s="20">
        <v>8.68</v>
      </c>
      <c r="E105" s="18">
        <f aca="true" t="shared" si="17" ref="E105:U105">SUM(E92:E104)</f>
        <v>18434.403244</v>
      </c>
      <c r="F105" s="18">
        <f t="shared" si="17"/>
        <v>818.968273</v>
      </c>
      <c r="G105" s="18">
        <f t="shared" si="17"/>
        <v>10982.614456</v>
      </c>
      <c r="H105" s="18">
        <f t="shared" si="17"/>
        <v>9555.092</v>
      </c>
      <c r="I105" s="18">
        <f t="shared" si="17"/>
        <v>74539.18955</v>
      </c>
      <c r="J105" s="18">
        <f t="shared" si="17"/>
        <v>2392.326236</v>
      </c>
      <c r="K105" s="18">
        <f t="shared" si="17"/>
        <v>1186.186</v>
      </c>
      <c r="L105" s="18">
        <f t="shared" si="17"/>
        <v>0</v>
      </c>
      <c r="M105" s="18">
        <f t="shared" si="17"/>
        <v>3497.859891</v>
      </c>
      <c r="N105" s="18">
        <f t="shared" si="17"/>
        <v>56703.993455</v>
      </c>
      <c r="O105" s="28">
        <f t="shared" si="17"/>
        <v>5317</v>
      </c>
      <c r="P105" s="18">
        <f t="shared" si="17"/>
        <v>3675.847258</v>
      </c>
      <c r="Q105" s="18">
        <f t="shared" si="17"/>
        <v>24455.681388</v>
      </c>
      <c r="R105" s="18">
        <f t="shared" si="17"/>
        <v>65450.234257</v>
      </c>
      <c r="S105" s="28">
        <f t="shared" si="17"/>
        <v>5505</v>
      </c>
      <c r="T105" s="18">
        <f t="shared" si="17"/>
        <v>11854.36</v>
      </c>
      <c r="U105" s="18">
        <f t="shared" si="17"/>
        <v>1637.36</v>
      </c>
    </row>
    <row r="106" spans="1:21" s="1" customFormat="1" ht="14.25">
      <c r="A106" s="124"/>
      <c r="B106" s="125"/>
      <c r="C106" s="124"/>
      <c r="D106" s="124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41"/>
      <c r="P106" s="141"/>
      <c r="Q106" s="141"/>
      <c r="R106" s="141"/>
      <c r="S106" s="141"/>
      <c r="T106" s="125"/>
      <c r="U106" s="125"/>
    </row>
    <row r="107" spans="1:21" s="1" customFormat="1" ht="15">
      <c r="A107" s="102" t="s">
        <v>44</v>
      </c>
      <c r="B107" s="126">
        <f>B105+B88+B80+B72+B65+B55+B44+B31</f>
        <v>313643.362332</v>
      </c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</row>
    <row r="108" spans="1:21" s="1" customFormat="1" ht="15">
      <c r="A108" s="102"/>
      <c r="B108" s="128"/>
      <c r="C108" s="100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</row>
    <row r="109" spans="1:21" s="1" customFormat="1" ht="14.25">
      <c r="A109" s="127" t="s">
        <v>65</v>
      </c>
      <c r="B109" s="129">
        <f>B92+B76+B69+B59+B48+B35+B24</f>
        <v>73576.061119</v>
      </c>
      <c r="C109" s="130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</row>
    <row r="110" spans="1:21" s="1" customFormat="1" ht="14.25">
      <c r="A110" s="127" t="s">
        <v>80</v>
      </c>
      <c r="B110" s="129">
        <f>B93+B84+B77+B70+B60+B49+B36+B25</f>
        <v>57168.28</v>
      </c>
      <c r="C110" s="130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</row>
    <row r="111" spans="1:21" s="1" customFormat="1" ht="14.25">
      <c r="A111" s="127" t="s">
        <v>67</v>
      </c>
      <c r="B111" s="129">
        <f>B94+B85+B61+B50+B37+B26</f>
        <v>15524.21013</v>
      </c>
      <c r="C111" s="130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</row>
    <row r="112" spans="1:20" s="1" customFormat="1" ht="14.25">
      <c r="A112" s="127" t="s">
        <v>68</v>
      </c>
      <c r="B112" s="129">
        <f>B95+B64+B38+B27</f>
        <v>9932.4</v>
      </c>
      <c r="C112" s="130"/>
      <c r="D112" s="127"/>
      <c r="H112" s="127"/>
      <c r="I112" s="127"/>
      <c r="J112" s="127"/>
      <c r="K112" s="127"/>
      <c r="L112" s="130"/>
      <c r="M112" s="130"/>
      <c r="N112" s="127"/>
      <c r="O112" s="127"/>
      <c r="P112" s="127"/>
      <c r="Q112" s="127"/>
      <c r="R112" s="127"/>
      <c r="S112" s="113"/>
      <c r="T112" s="113"/>
    </row>
    <row r="113" spans="1:20" s="1" customFormat="1" ht="14.25">
      <c r="A113" s="127" t="s">
        <v>69</v>
      </c>
      <c r="B113" s="129">
        <f>B96+B86+B78+B71+B62+B51+B39+B28</f>
        <v>43711.298008</v>
      </c>
      <c r="C113" s="130"/>
      <c r="D113" s="127"/>
      <c r="E113" s="131"/>
      <c r="H113" s="127"/>
      <c r="I113" s="127"/>
      <c r="J113" s="127"/>
      <c r="K113" s="127"/>
      <c r="L113" s="130"/>
      <c r="M113" s="130"/>
      <c r="N113" s="127"/>
      <c r="O113" s="127"/>
      <c r="P113" s="127"/>
      <c r="Q113" s="127"/>
      <c r="R113" s="127"/>
      <c r="S113" s="113"/>
      <c r="T113" s="113"/>
    </row>
    <row r="114" spans="1:20" s="1" customFormat="1" ht="14.25">
      <c r="A114" s="127" t="s">
        <v>70</v>
      </c>
      <c r="B114" s="129">
        <f>B97+B63+B52+B40+B29</f>
        <v>18511.599775</v>
      </c>
      <c r="C114" s="130"/>
      <c r="D114" s="127"/>
      <c r="H114" s="127"/>
      <c r="I114" s="127"/>
      <c r="J114" s="127"/>
      <c r="K114" s="127"/>
      <c r="L114" s="130"/>
      <c r="M114" s="130"/>
      <c r="N114" s="127"/>
      <c r="O114" s="127"/>
      <c r="P114" s="127"/>
      <c r="Q114" s="127"/>
      <c r="R114" s="127"/>
      <c r="S114" s="113"/>
      <c r="T114" s="113"/>
    </row>
    <row r="115" spans="1:20" s="1" customFormat="1" ht="15">
      <c r="A115" s="127" t="s">
        <v>71</v>
      </c>
      <c r="B115" s="129">
        <f>B98+B53+B41+B30</f>
        <v>13075.9733</v>
      </c>
      <c r="C115" s="103"/>
      <c r="D115" s="127"/>
      <c r="H115" s="127"/>
      <c r="I115" s="100"/>
      <c r="J115" s="100"/>
      <c r="K115" s="100"/>
      <c r="L115" s="130"/>
      <c r="M115" s="130"/>
      <c r="N115" s="127"/>
      <c r="O115" s="100"/>
      <c r="P115" s="100"/>
      <c r="Q115" s="100"/>
      <c r="R115" s="100"/>
      <c r="S115" s="113"/>
      <c r="T115" s="113"/>
    </row>
    <row r="116" spans="1:20" s="1" customFormat="1" ht="15">
      <c r="A116" s="127" t="s">
        <v>72</v>
      </c>
      <c r="B116" s="129">
        <f>B99+B42+B79</f>
        <v>7160</v>
      </c>
      <c r="C116" s="103"/>
      <c r="D116" s="100"/>
      <c r="H116" s="127"/>
      <c r="I116" s="100"/>
      <c r="J116" s="100"/>
      <c r="K116" s="100"/>
      <c r="L116" s="130"/>
      <c r="M116" s="130"/>
      <c r="N116" s="127"/>
      <c r="O116" s="100"/>
      <c r="P116" s="100"/>
      <c r="Q116" s="100"/>
      <c r="R116" s="100"/>
      <c r="S116" s="113"/>
      <c r="T116" s="113"/>
    </row>
    <row r="117" spans="1:20" s="1" customFormat="1" ht="15">
      <c r="A117" s="127" t="s">
        <v>73</v>
      </c>
      <c r="B117" s="129">
        <f>B100+B54+I111</f>
        <v>6219.93</v>
      </c>
      <c r="C117" s="103"/>
      <c r="D117" s="100"/>
      <c r="H117" s="127"/>
      <c r="I117" s="100"/>
      <c r="J117" s="100"/>
      <c r="K117" s="100"/>
      <c r="L117" s="130"/>
      <c r="M117" s="130"/>
      <c r="N117" s="127"/>
      <c r="O117" s="100"/>
      <c r="P117" s="100"/>
      <c r="Q117" s="100"/>
      <c r="R117" s="100"/>
      <c r="S117" s="113"/>
      <c r="T117" s="113"/>
    </row>
    <row r="118" spans="1:18" s="1" customFormat="1" ht="15">
      <c r="A118" s="127" t="s">
        <v>74</v>
      </c>
      <c r="B118" s="129">
        <f aca="true" t="shared" si="18" ref="B118:B121">B101</f>
        <v>29957.73</v>
      </c>
      <c r="C118" s="103"/>
      <c r="D118" s="100"/>
      <c r="H118" s="127"/>
      <c r="I118" s="100"/>
      <c r="J118" s="100"/>
      <c r="K118" s="100"/>
      <c r="L118" s="130"/>
      <c r="M118" s="127"/>
      <c r="N118" s="127"/>
      <c r="O118" s="100"/>
      <c r="P118" s="100"/>
      <c r="Q118" s="100"/>
      <c r="R118" s="100"/>
    </row>
    <row r="119" spans="1:18" s="1" customFormat="1" ht="15">
      <c r="A119" s="127" t="s">
        <v>75</v>
      </c>
      <c r="B119" s="129">
        <f>B102+B43+B87</f>
        <v>34586.56</v>
      </c>
      <c r="C119" s="103"/>
      <c r="D119" s="100"/>
      <c r="H119" s="127"/>
      <c r="I119" s="100"/>
      <c r="J119" s="100"/>
      <c r="K119" s="100"/>
      <c r="L119" s="127"/>
      <c r="M119" s="127"/>
      <c r="N119" s="127"/>
      <c r="O119" s="100"/>
      <c r="P119" s="100"/>
      <c r="Q119" s="100"/>
      <c r="R119" s="100"/>
    </row>
    <row r="120" spans="1:18" s="1" customFormat="1" ht="15">
      <c r="A120" s="127" t="s">
        <v>76</v>
      </c>
      <c r="B120" s="129">
        <f t="shared" si="18"/>
        <v>3892</v>
      </c>
      <c r="C120" s="103"/>
      <c r="D120" s="100"/>
      <c r="H120" s="127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s="1" customFormat="1" ht="15">
      <c r="A121" s="127" t="s">
        <v>77</v>
      </c>
      <c r="B121" s="129">
        <f t="shared" si="18"/>
        <v>327.32</v>
      </c>
      <c r="C121" s="103"/>
      <c r="D121" s="100"/>
      <c r="H121" s="127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s="1" customFormat="1" ht="15">
      <c r="A122" s="100" t="s">
        <v>34</v>
      </c>
      <c r="B122" s="132">
        <f>SUM(B109:B121)</f>
        <v>313643.362332</v>
      </c>
      <c r="C122" s="132"/>
      <c r="D122" s="100"/>
      <c r="E122" s="130"/>
      <c r="G122" s="13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</sheetData>
  <sheetProtection/>
  <mergeCells count="158">
    <mergeCell ref="A1:U1"/>
    <mergeCell ref="A2:U2"/>
    <mergeCell ref="A3:U3"/>
    <mergeCell ref="A4:U4"/>
    <mergeCell ref="E5:G5"/>
    <mergeCell ref="H5:I5"/>
    <mergeCell ref="L5:M5"/>
    <mergeCell ref="S5:T5"/>
    <mergeCell ref="A21:U21"/>
    <mergeCell ref="E22:G22"/>
    <mergeCell ref="H22:I22"/>
    <mergeCell ref="L22:M22"/>
    <mergeCell ref="S22:T22"/>
    <mergeCell ref="A32:U32"/>
    <mergeCell ref="E33:G33"/>
    <mergeCell ref="H33:I33"/>
    <mergeCell ref="L33:M33"/>
    <mergeCell ref="S33:T33"/>
    <mergeCell ref="A45:U45"/>
    <mergeCell ref="E46:G46"/>
    <mergeCell ref="H46:I46"/>
    <mergeCell ref="L46:M46"/>
    <mergeCell ref="S46:T46"/>
    <mergeCell ref="A56:U56"/>
    <mergeCell ref="E57:G57"/>
    <mergeCell ref="H57:I57"/>
    <mergeCell ref="L57:M57"/>
    <mergeCell ref="S57:T57"/>
    <mergeCell ref="A66:U66"/>
    <mergeCell ref="E67:G67"/>
    <mergeCell ref="H67:I67"/>
    <mergeCell ref="L67:M67"/>
    <mergeCell ref="S67:T67"/>
    <mergeCell ref="A73:U73"/>
    <mergeCell ref="E74:G74"/>
    <mergeCell ref="H74:I74"/>
    <mergeCell ref="L74:M74"/>
    <mergeCell ref="S74:T74"/>
    <mergeCell ref="A81:U81"/>
    <mergeCell ref="E82:G82"/>
    <mergeCell ref="H82:I82"/>
    <mergeCell ref="L82:M82"/>
    <mergeCell ref="S82:T82"/>
    <mergeCell ref="A89:U89"/>
    <mergeCell ref="E90:G90"/>
    <mergeCell ref="H90:I90"/>
    <mergeCell ref="L90:M90"/>
    <mergeCell ref="S90:T90"/>
    <mergeCell ref="B107:C107"/>
    <mergeCell ref="B122:C122"/>
    <mergeCell ref="A5:A6"/>
    <mergeCell ref="A22:A23"/>
    <mergeCell ref="A33:A34"/>
    <mergeCell ref="A46:A47"/>
    <mergeCell ref="A57:A58"/>
    <mergeCell ref="A67:A68"/>
    <mergeCell ref="A74:A75"/>
    <mergeCell ref="A82:A83"/>
    <mergeCell ref="A90:A91"/>
    <mergeCell ref="B5:B6"/>
    <mergeCell ref="B22:B23"/>
    <mergeCell ref="B33:B34"/>
    <mergeCell ref="B46:B47"/>
    <mergeCell ref="B57:B58"/>
    <mergeCell ref="B67:B68"/>
    <mergeCell ref="B74:B75"/>
    <mergeCell ref="B82:B83"/>
    <mergeCell ref="B90:B91"/>
    <mergeCell ref="C5:C6"/>
    <mergeCell ref="C22:C23"/>
    <mergeCell ref="C33:C34"/>
    <mergeCell ref="C46:C47"/>
    <mergeCell ref="C57:C58"/>
    <mergeCell ref="C67:C68"/>
    <mergeCell ref="C74:C75"/>
    <mergeCell ref="C82:C83"/>
    <mergeCell ref="C90:C91"/>
    <mergeCell ref="D5:D6"/>
    <mergeCell ref="D22:D23"/>
    <mergeCell ref="D33:D34"/>
    <mergeCell ref="D46:D47"/>
    <mergeCell ref="D57:D58"/>
    <mergeCell ref="D67:D68"/>
    <mergeCell ref="D74:D75"/>
    <mergeCell ref="D82:D83"/>
    <mergeCell ref="D90:D91"/>
    <mergeCell ref="J5:J6"/>
    <mergeCell ref="J22:J23"/>
    <mergeCell ref="J33:J34"/>
    <mergeCell ref="J46:J47"/>
    <mergeCell ref="J57:J58"/>
    <mergeCell ref="J67:J68"/>
    <mergeCell ref="J74:J75"/>
    <mergeCell ref="J82:J83"/>
    <mergeCell ref="J90:J91"/>
    <mergeCell ref="K5:K6"/>
    <mergeCell ref="K22:K23"/>
    <mergeCell ref="K33:K34"/>
    <mergeCell ref="K46:K47"/>
    <mergeCell ref="K57:K58"/>
    <mergeCell ref="K67:K68"/>
    <mergeCell ref="K74:K75"/>
    <mergeCell ref="K82:K83"/>
    <mergeCell ref="K90:K91"/>
    <mergeCell ref="N5:N6"/>
    <mergeCell ref="N22:N23"/>
    <mergeCell ref="N33:N34"/>
    <mergeCell ref="N46:N47"/>
    <mergeCell ref="N57:N58"/>
    <mergeCell ref="N67:N68"/>
    <mergeCell ref="N74:N75"/>
    <mergeCell ref="N82:N83"/>
    <mergeCell ref="N90:N91"/>
    <mergeCell ref="O5:O6"/>
    <mergeCell ref="O22:O23"/>
    <mergeCell ref="O33:O34"/>
    <mergeCell ref="O46:O47"/>
    <mergeCell ref="O57:O58"/>
    <mergeCell ref="O67:O68"/>
    <mergeCell ref="O74:O75"/>
    <mergeCell ref="O82:O83"/>
    <mergeCell ref="O90:O91"/>
    <mergeCell ref="P5:P6"/>
    <mergeCell ref="P22:P23"/>
    <mergeCell ref="P33:P34"/>
    <mergeCell ref="P46:P47"/>
    <mergeCell ref="P57:P58"/>
    <mergeCell ref="P67:P68"/>
    <mergeCell ref="P74:P75"/>
    <mergeCell ref="P82:P83"/>
    <mergeCell ref="P90:P91"/>
    <mergeCell ref="Q5:Q6"/>
    <mergeCell ref="Q22:Q23"/>
    <mergeCell ref="Q33:Q34"/>
    <mergeCell ref="Q46:Q47"/>
    <mergeCell ref="Q57:Q58"/>
    <mergeCell ref="Q67:Q68"/>
    <mergeCell ref="Q74:Q75"/>
    <mergeCell ref="Q82:Q83"/>
    <mergeCell ref="Q90:Q91"/>
    <mergeCell ref="R5:R6"/>
    <mergeCell ref="R22:R23"/>
    <mergeCell ref="R33:R34"/>
    <mergeCell ref="R46:R47"/>
    <mergeCell ref="R57:R58"/>
    <mergeCell ref="R67:R68"/>
    <mergeCell ref="R74:R75"/>
    <mergeCell ref="R82:R83"/>
    <mergeCell ref="R90:R91"/>
    <mergeCell ref="U5:U6"/>
    <mergeCell ref="U22:U23"/>
    <mergeCell ref="U33:U34"/>
    <mergeCell ref="U46:U47"/>
    <mergeCell ref="U57:U58"/>
    <mergeCell ref="U67:U68"/>
    <mergeCell ref="U74:U75"/>
    <mergeCell ref="U82:U83"/>
    <mergeCell ref="U90:U9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灰太狼de笑</cp:lastModifiedBy>
  <dcterms:created xsi:type="dcterms:W3CDTF">2018-01-11T02:22:00Z</dcterms:created>
  <dcterms:modified xsi:type="dcterms:W3CDTF">2019-04-22T02:36:07Z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