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2018年1-2月县域财险数据" sheetId="1" r:id="rId1"/>
    <sheet name="2018年1-2月县域寿险数据" sheetId="2" r:id="rId2"/>
  </sheets>
  <calcPr calcId="144525"/>
</workbook>
</file>

<file path=xl/sharedStrings.xml><?xml version="1.0" encoding="utf-8"?>
<sst xmlns="http://schemas.openxmlformats.org/spreadsheetml/2006/main" count="80">
  <si>
    <t>2018 年2月广元市县域财险汇总</t>
  </si>
  <si>
    <t>单位：万元</t>
  </si>
  <si>
    <t>单位</t>
  </si>
  <si>
    <t>总保费</t>
  </si>
  <si>
    <t>市场份额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</si>
  <si>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</si>
  <si>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</si>
  <si>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</si>
  <si>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</si>
  <si>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</si>
  <si>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</si>
  <si>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城乡居民大病保险</t>
  </si>
  <si>
    <t>其他险种保费收入</t>
  </si>
  <si>
    <t>赔案件数</t>
  </si>
  <si>
    <t>赔款金额</t>
  </si>
  <si>
    <t>上交税金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</si>
  <si>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</si>
  <si>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</si>
  <si>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</si>
  <si>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</si>
  <si>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</si>
  <si>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</si>
  <si>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</si>
  <si>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保费收入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</si>
  <si>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</si>
  <si>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</si>
  <si>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</si>
  <si>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</si>
  <si>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</si>
  <si>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</si>
  <si>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</si>
  <si>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</si>
  <si>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</si>
  <si>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</si>
  <si>
    <t>合计</t>
  </si>
  <si>
    <t>旺苍县</t>
  </si>
  <si>
    <t>/</t>
  </si>
  <si>
    <t>苍溪县</t>
  </si>
  <si>
    <t>剑阁县</t>
  </si>
  <si>
    <t>青川县</t>
  </si>
  <si>
    <t>昭化区</t>
  </si>
  <si>
    <t>朝天区</t>
  </si>
  <si>
    <t>宝轮镇</t>
  </si>
  <si>
    <t>利州区</t>
  </si>
  <si>
    <t>校验</t>
  </si>
  <si>
    <t>广元市县域寿险数据统计表</t>
  </si>
  <si>
    <t>(2018年2月)</t>
  </si>
  <si>
    <t>全市寿险业务数据汇总</t>
  </si>
  <si>
    <t>同比（%）</t>
  </si>
  <si>
    <t>个人新单期交保费</t>
  </si>
  <si>
    <t>银邮保费</t>
  </si>
  <si>
    <t>团险保费</t>
  </si>
  <si>
    <t>农村小额人身保险保费</t>
  </si>
  <si>
    <t>续收保费</t>
  </si>
  <si>
    <t>持证人力</t>
  </si>
  <si>
    <t>给付金额</t>
  </si>
  <si>
    <t>退保金</t>
  </si>
  <si>
    <t>保单贷款</t>
  </si>
  <si>
    <t>个人新单趸交保费</t>
  </si>
  <si>
    <t>其中：10年期及以上新单保费</t>
  </si>
  <si>
    <t>银邮期交保费</t>
  </si>
  <si>
    <t>银邮趸交保费</t>
  </si>
  <si>
    <t>承保人数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</si>
  <si>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</si>
  <si>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</si>
  <si>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</si>
  <si>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</si>
  <si>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</si>
  <si>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</si>
  <si>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</si>
  <si>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</si>
  <si>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</si>
  <si>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</si>
  <si>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</si>
  <si>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</si>
  <si>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</si>
  <si>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</si>
  <si>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</si>
  <si>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赔款、给付金额合计</t>
  </si>
  <si>
    <t>太平洋人寿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</si>
</sst>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0_ "/>
    <numFmt numFmtId="179" formatCode="0.00_);[Red]\(0.00\)"/>
    <numFmt numFmtId="180" formatCode="0_ "/>
    <numFmt numFmtId="181" formatCode="#,##0.0_ "/>
    <numFmt numFmtId="182" formatCode="#,##0.00_ ;[Red]\-#,##0.00\ "/>
    <numFmt numFmtId="183" formatCode="0_);[Red]\(0\)"/>
    <numFmt numFmtId="184" formatCode="#,##0.00;[Red]#,##0.00"/>
    <numFmt numFmtId="185" formatCode="0.0_ "/>
    <numFmt numFmtId="186" formatCode="0;[Red]0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27" fillId="0" borderId="0"/>
    <xf numFmtId="0" fontId="31" fillId="20" borderId="18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20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/>
    <xf numFmtId="0" fontId="2" fillId="0" borderId="0">
      <alignment vertical="center"/>
    </xf>
    <xf numFmtId="0" fontId="27" fillId="0" borderId="0"/>
    <xf numFmtId="0" fontId="2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1" fillId="0" borderId="0" xfId="56" applyFont="1" applyAlignment="1">
      <alignment horizontal="center" vertical="center"/>
    </xf>
    <xf numFmtId="178" fontId="1" fillId="0" borderId="0" xfId="56" applyNumberFormat="1" applyFont="1" applyAlignment="1">
      <alignment horizontal="center" vertical="center"/>
    </xf>
    <xf numFmtId="0" fontId="2" fillId="0" borderId="0" xfId="56" applyFont="1" applyAlignment="1">
      <alignment horizontal="center" vertical="center"/>
    </xf>
    <xf numFmtId="178" fontId="2" fillId="0" borderId="0" xfId="56" applyNumberFormat="1" applyFont="1" applyAlignment="1">
      <alignment horizontal="center" vertical="center"/>
    </xf>
    <xf numFmtId="0" fontId="3" fillId="0" borderId="0" xfId="56" applyFont="1" applyAlignment="1">
      <alignment horizontal="right" vertical="center"/>
    </xf>
    <xf numFmtId="178" fontId="3" fillId="0" borderId="0" xfId="56" applyNumberFormat="1" applyFont="1" applyAlignment="1">
      <alignment horizontal="right" vertical="center"/>
    </xf>
    <xf numFmtId="0" fontId="4" fillId="0" borderId="1" xfId="56" applyFont="1" applyBorder="1" applyAlignment="1">
      <alignment horizontal="center" vertical="center"/>
    </xf>
    <xf numFmtId="178" fontId="4" fillId="0" borderId="1" xfId="56" applyNumberFormat="1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 wrapText="1"/>
    </xf>
    <xf numFmtId="0" fontId="3" fillId="0" borderId="2" xfId="56" applyFont="1" applyBorder="1" applyAlignment="1">
      <alignment horizontal="center" vertical="center" wrapText="1" shrinkToFit="1"/>
    </xf>
    <xf numFmtId="0" fontId="3" fillId="0" borderId="3" xfId="56" applyFont="1" applyBorder="1" applyAlignment="1">
      <alignment horizontal="center" vertical="center" wrapText="1" shrinkToFit="1"/>
    </xf>
    <xf numFmtId="178" fontId="3" fillId="0" borderId="3" xfId="56" applyNumberFormat="1" applyFont="1" applyBorder="1" applyAlignment="1">
      <alignment horizontal="center" vertical="center" wrapText="1" shrinkToFit="1"/>
    </xf>
    <xf numFmtId="0" fontId="3" fillId="0" borderId="3" xfId="56" applyFont="1" applyFill="1" applyBorder="1" applyAlignment="1">
      <alignment horizontal="center" vertical="center" wrapText="1" shrinkToFit="1"/>
    </xf>
    <xf numFmtId="0" fontId="3" fillId="0" borderId="4" xfId="56" applyFont="1" applyBorder="1" applyAlignment="1">
      <alignment horizontal="center" vertical="center"/>
    </xf>
    <xf numFmtId="0" fontId="3" fillId="0" borderId="5" xfId="56" applyFont="1" applyBorder="1" applyAlignment="1">
      <alignment horizontal="center" vertical="center"/>
    </xf>
    <xf numFmtId="0" fontId="3" fillId="0" borderId="5" xfId="56" applyFont="1" applyBorder="1" applyAlignment="1">
      <alignment horizontal="center" vertical="center" wrapText="1"/>
    </xf>
    <xf numFmtId="0" fontId="3" fillId="0" borderId="5" xfId="56" applyFont="1" applyBorder="1" applyAlignment="1">
      <alignment horizontal="center" vertical="center" wrapText="1" shrinkToFit="1"/>
    </xf>
    <xf numFmtId="0" fontId="3" fillId="0" borderId="3" xfId="56" applyFont="1" applyBorder="1" applyAlignment="1">
      <alignment vertical="center" wrapText="1" shrinkToFit="1"/>
    </xf>
    <xf numFmtId="178" fontId="3" fillId="0" borderId="3" xfId="56" applyNumberFormat="1" applyFont="1" applyBorder="1" applyAlignment="1">
      <alignment vertical="center" wrapText="1" shrinkToFit="1"/>
    </xf>
    <xf numFmtId="0" fontId="5" fillId="0" borderId="3" xfId="56" applyFont="1" applyBorder="1" applyAlignment="1">
      <alignment vertical="center" wrapText="1" shrinkToFit="1"/>
    </xf>
    <xf numFmtId="0" fontId="3" fillId="0" borderId="3" xfId="56" applyFont="1" applyBorder="1" applyAlignment="1">
      <alignment horizontal="center" vertical="center" wrapText="1"/>
    </xf>
    <xf numFmtId="177" fontId="3" fillId="0" borderId="3" xfId="56" applyNumberFormat="1" applyFont="1" applyBorder="1" applyAlignment="1">
      <alignment horizontal="center" vertical="center"/>
    </xf>
    <xf numFmtId="178" fontId="3" fillId="0" borderId="5" xfId="56" applyNumberFormat="1" applyFont="1" applyBorder="1" applyAlignment="1">
      <alignment horizontal="center" vertical="center"/>
    </xf>
    <xf numFmtId="178" fontId="3" fillId="0" borderId="3" xfId="56" applyNumberFormat="1" applyFont="1" applyBorder="1" applyAlignment="1">
      <alignment horizontal="center" vertical="center"/>
    </xf>
    <xf numFmtId="178" fontId="6" fillId="0" borderId="3" xfId="49" applyNumberFormat="1" applyFont="1" applyBorder="1" applyAlignment="1">
      <alignment horizontal="center" vertical="center"/>
    </xf>
    <xf numFmtId="178" fontId="7" fillId="2" borderId="3" xfId="56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177" fontId="7" fillId="2" borderId="3" xfId="56" applyNumberFormat="1" applyFont="1" applyFill="1" applyBorder="1" applyAlignment="1">
      <alignment horizontal="center" vertical="center"/>
    </xf>
    <xf numFmtId="0" fontId="3" fillId="0" borderId="3" xfId="56" applyFont="1" applyBorder="1" applyAlignment="1">
      <alignment horizontal="center" vertical="center"/>
    </xf>
    <xf numFmtId="178" fontId="3" fillId="0" borderId="3" xfId="56" applyNumberFormat="1" applyFont="1" applyBorder="1" applyAlignment="1">
      <alignment horizontal="center" vertical="center" wrapText="1"/>
    </xf>
    <xf numFmtId="177" fontId="3" fillId="0" borderId="3" xfId="56" applyNumberFormat="1" applyFont="1" applyBorder="1" applyAlignment="1">
      <alignment horizontal="center" vertical="center" wrapText="1"/>
    </xf>
    <xf numFmtId="176" fontId="3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178" fontId="3" fillId="0" borderId="3" xfId="55" applyNumberFormat="1" applyFont="1" applyFill="1" applyBorder="1" applyAlignment="1">
      <alignment horizontal="center" vertical="center"/>
    </xf>
    <xf numFmtId="177" fontId="3" fillId="0" borderId="3" xfId="55" applyNumberFormat="1" applyFont="1" applyFill="1" applyBorder="1" applyAlignment="1">
      <alignment horizontal="center" vertical="center"/>
    </xf>
    <xf numFmtId="178" fontId="3" fillId="0" borderId="3" xfId="56" applyNumberFormat="1" applyFont="1" applyFill="1" applyBorder="1" applyAlignment="1">
      <alignment horizontal="center" vertical="center"/>
    </xf>
    <xf numFmtId="178" fontId="3" fillId="0" borderId="3" xfId="56" applyNumberFormat="1" applyFont="1" applyFill="1" applyBorder="1" applyAlignment="1">
      <alignment horizontal="center" vertical="center" wrapText="1" shrinkToFit="1"/>
    </xf>
    <xf numFmtId="0" fontId="3" fillId="0" borderId="3" xfId="56" applyNumberFormat="1" applyFont="1" applyFill="1" applyBorder="1" applyAlignment="1">
      <alignment horizontal="center" vertical="center" wrapText="1"/>
    </xf>
    <xf numFmtId="179" fontId="3" fillId="0" borderId="3" xfId="56" applyNumberFormat="1" applyFont="1" applyFill="1" applyBorder="1" applyAlignment="1">
      <alignment horizontal="center" vertical="center"/>
    </xf>
    <xf numFmtId="178" fontId="3" fillId="0" borderId="3" xfId="56" applyNumberFormat="1" applyFont="1" applyFill="1" applyBorder="1" applyAlignment="1">
      <alignment horizontal="center" vertical="center" wrapText="1"/>
    </xf>
    <xf numFmtId="177" fontId="3" fillId="0" borderId="3" xfId="56" applyNumberFormat="1" applyFont="1" applyBorder="1" applyAlignment="1">
      <alignment horizontal="center" vertical="center" wrapText="1" shrinkToFit="1"/>
    </xf>
    <xf numFmtId="0" fontId="4" fillId="0" borderId="6" xfId="56" applyFont="1" applyBorder="1" applyAlignment="1">
      <alignment horizontal="center" vertical="center"/>
    </xf>
    <xf numFmtId="178" fontId="4" fillId="0" borderId="6" xfId="56" applyNumberFormat="1" applyFont="1" applyBorder="1" applyAlignment="1">
      <alignment horizontal="center" vertical="center"/>
    </xf>
    <xf numFmtId="177" fontId="8" fillId="0" borderId="3" xfId="56" applyNumberFormat="1" applyFont="1" applyFill="1" applyBorder="1" applyAlignment="1">
      <alignment horizontal="center" vertical="center"/>
    </xf>
    <xf numFmtId="178" fontId="8" fillId="0" borderId="3" xfId="56" applyNumberFormat="1" applyFont="1" applyFill="1" applyBorder="1" applyAlignment="1">
      <alignment horizontal="center" vertical="center"/>
    </xf>
    <xf numFmtId="178" fontId="3" fillId="0" borderId="3" xfId="29" applyNumberFormat="1" applyFont="1" applyBorder="1" applyAlignment="1">
      <alignment horizontal="center" vertical="center"/>
    </xf>
    <xf numFmtId="180" fontId="3" fillId="0" borderId="3" xfId="56" applyNumberFormat="1" applyFont="1" applyFill="1" applyBorder="1" applyAlignment="1" applyProtection="1">
      <alignment horizontal="center" vertical="center"/>
    </xf>
    <xf numFmtId="177" fontId="8" fillId="2" borderId="3" xfId="56" applyNumberFormat="1" applyFont="1" applyFill="1" applyBorder="1" applyAlignment="1">
      <alignment horizontal="center" vertical="center"/>
    </xf>
    <xf numFmtId="177" fontId="9" fillId="0" borderId="3" xfId="56" applyNumberFormat="1" applyFont="1" applyBorder="1" applyAlignment="1">
      <alignment horizontal="center" vertical="center" wrapText="1"/>
    </xf>
    <xf numFmtId="178" fontId="9" fillId="0" borderId="3" xfId="56" applyNumberFormat="1" applyFont="1" applyBorder="1" applyAlignment="1">
      <alignment horizontal="center" vertical="center" wrapText="1"/>
    </xf>
    <xf numFmtId="178" fontId="3" fillId="0" borderId="3" xfId="58" applyNumberFormat="1" applyFont="1" applyBorder="1" applyAlignment="1">
      <alignment horizontal="center" vertical="center"/>
    </xf>
    <xf numFmtId="177" fontId="3" fillId="0" borderId="3" xfId="56" applyNumberFormat="1" applyFont="1" applyFill="1" applyBorder="1" applyAlignment="1">
      <alignment horizontal="center" vertical="center"/>
    </xf>
    <xf numFmtId="176" fontId="3" fillId="0" borderId="3" xfId="56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176" fontId="8" fillId="0" borderId="3" xfId="56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181" fontId="3" fillId="0" borderId="3" xfId="56" applyNumberFormat="1" applyFont="1" applyBorder="1" applyAlignment="1">
      <alignment horizontal="center" vertical="center"/>
    </xf>
    <xf numFmtId="182" fontId="6" fillId="0" borderId="3" xfId="56" applyNumberFormat="1" applyFont="1" applyBorder="1" applyAlignment="1">
      <alignment horizontal="center" vertical="center"/>
    </xf>
    <xf numFmtId="177" fontId="11" fillId="0" borderId="5" xfId="56" applyNumberFormat="1" applyFont="1" applyBorder="1" applyAlignment="1">
      <alignment horizontal="center" vertical="center" wrapText="1"/>
    </xf>
    <xf numFmtId="176" fontId="3" fillId="0" borderId="3" xfId="56" applyNumberFormat="1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center" vertical="center"/>
    </xf>
    <xf numFmtId="182" fontId="6" fillId="0" borderId="3" xfId="56" applyNumberFormat="1" applyFont="1" applyFill="1" applyBorder="1" applyAlignment="1">
      <alignment horizontal="center" vertical="center"/>
    </xf>
    <xf numFmtId="0" fontId="3" fillId="0" borderId="7" xfId="56" applyFont="1" applyBorder="1" applyAlignment="1">
      <alignment horizontal="center" vertical="center"/>
    </xf>
    <xf numFmtId="178" fontId="3" fillId="0" borderId="2" xfId="56" applyNumberFormat="1" applyFont="1" applyBorder="1" applyAlignment="1">
      <alignment horizontal="center" vertical="center" wrapText="1"/>
    </xf>
    <xf numFmtId="0" fontId="3" fillId="0" borderId="4" xfId="56" applyFont="1" applyBorder="1" applyAlignment="1">
      <alignment horizontal="center" vertical="center" wrapText="1"/>
    </xf>
    <xf numFmtId="0" fontId="3" fillId="0" borderId="7" xfId="56" applyFont="1" applyBorder="1" applyAlignment="1">
      <alignment horizontal="center" vertical="center" wrapText="1"/>
    </xf>
    <xf numFmtId="178" fontId="3" fillId="0" borderId="2" xfId="56" applyNumberFormat="1" applyFont="1" applyBorder="1" applyAlignment="1">
      <alignment horizontal="center" vertical="center"/>
    </xf>
    <xf numFmtId="178" fontId="3" fillId="0" borderId="5" xfId="56" applyNumberFormat="1" applyFont="1" applyBorder="1" applyAlignment="1">
      <alignment horizontal="center" vertical="center" wrapText="1"/>
    </xf>
    <xf numFmtId="3" fontId="6" fillId="0" borderId="3" xfId="56" applyNumberFormat="1" applyFont="1" applyBorder="1" applyAlignment="1">
      <alignment horizontal="center" vertical="center"/>
    </xf>
    <xf numFmtId="178" fontId="6" fillId="0" borderId="3" xfId="56" applyNumberFormat="1" applyFont="1" applyBorder="1" applyAlignment="1">
      <alignment horizontal="center" vertical="center"/>
    </xf>
    <xf numFmtId="178" fontId="3" fillId="0" borderId="3" xfId="49" applyNumberFormat="1" applyFont="1" applyBorder="1" applyAlignment="1">
      <alignment horizontal="center" vertical="center"/>
    </xf>
    <xf numFmtId="0" fontId="3" fillId="0" borderId="3" xfId="56" applyNumberFormat="1" applyFont="1" applyFill="1" applyBorder="1" applyAlignment="1">
      <alignment horizontal="center" vertical="center"/>
    </xf>
    <xf numFmtId="0" fontId="6" fillId="0" borderId="3" xfId="56" applyNumberFormat="1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3" fillId="0" borderId="3" xfId="49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9" fontId="3" fillId="0" borderId="3" xfId="56" applyNumberFormat="1" applyFont="1" applyBorder="1" applyAlignment="1">
      <alignment horizontal="center" vertical="center"/>
    </xf>
    <xf numFmtId="176" fontId="3" fillId="0" borderId="3" xfId="56" applyNumberFormat="1" applyFont="1" applyBorder="1" applyAlignment="1">
      <alignment horizontal="center" vertical="center" wrapText="1"/>
    </xf>
    <xf numFmtId="176" fontId="6" fillId="0" borderId="3" xfId="56" applyNumberFormat="1" applyFont="1" applyBorder="1" applyAlignment="1">
      <alignment horizontal="center" vertical="center"/>
    </xf>
    <xf numFmtId="177" fontId="6" fillId="0" borderId="3" xfId="56" applyNumberFormat="1" applyFont="1" applyBorder="1" applyAlignment="1">
      <alignment horizontal="center" vertical="center"/>
    </xf>
    <xf numFmtId="49" fontId="3" fillId="0" borderId="3" xfId="55" applyNumberFormat="1" applyFont="1" applyFill="1" applyBorder="1" applyAlignment="1">
      <alignment horizontal="center" vertical="center"/>
    </xf>
    <xf numFmtId="176" fontId="3" fillId="0" borderId="3" xfId="55" applyNumberFormat="1" applyFont="1" applyFill="1" applyBorder="1" applyAlignment="1">
      <alignment horizontal="center" vertical="center"/>
    </xf>
    <xf numFmtId="176" fontId="3" fillId="0" borderId="3" xfId="56" applyNumberFormat="1" applyFont="1" applyBorder="1" applyAlignment="1">
      <alignment horizontal="center" vertical="center" wrapText="1" shrinkToFit="1"/>
    </xf>
    <xf numFmtId="183" fontId="8" fillId="0" borderId="3" xfId="56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 applyProtection="1">
      <alignment horizontal="center" vertical="center"/>
    </xf>
    <xf numFmtId="178" fontId="3" fillId="0" borderId="3" xfId="56" applyNumberFormat="1" applyFont="1" applyFill="1" applyBorder="1" applyAlignment="1" applyProtection="1">
      <alignment horizontal="center" vertical="center"/>
    </xf>
    <xf numFmtId="180" fontId="9" fillId="0" borderId="3" xfId="56" applyNumberFormat="1" applyFont="1" applyFill="1" applyBorder="1" applyAlignment="1" applyProtection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176" fontId="3" fillId="0" borderId="3" xfId="56" applyNumberFormat="1" applyFont="1" applyFill="1" applyBorder="1" applyAlignment="1" applyProtection="1">
      <alignment horizontal="center" vertical="center"/>
    </xf>
    <xf numFmtId="178" fontId="8" fillId="2" borderId="3" xfId="56" applyNumberFormat="1" applyFont="1" applyFill="1" applyBorder="1" applyAlignment="1">
      <alignment horizontal="center" vertical="center"/>
    </xf>
    <xf numFmtId="180" fontId="3" fillId="0" borderId="3" xfId="56" applyNumberFormat="1" applyFont="1" applyFill="1" applyBorder="1" applyAlignment="1">
      <alignment horizontal="center" vertical="center"/>
    </xf>
    <xf numFmtId="176" fontId="3" fillId="2" borderId="3" xfId="56" applyNumberFormat="1" applyFont="1" applyFill="1" applyBorder="1" applyAlignment="1">
      <alignment horizontal="center" vertical="center"/>
    </xf>
    <xf numFmtId="183" fontId="8" fillId="2" borderId="3" xfId="56" applyNumberFormat="1" applyFont="1" applyFill="1" applyBorder="1" applyAlignment="1">
      <alignment horizontal="center" vertical="center"/>
    </xf>
    <xf numFmtId="0" fontId="8" fillId="2" borderId="3" xfId="56" applyNumberFormat="1" applyFont="1" applyFill="1" applyBorder="1" applyAlignment="1">
      <alignment horizontal="center" vertical="center"/>
    </xf>
    <xf numFmtId="176" fontId="9" fillId="0" borderId="3" xfId="56" applyNumberFormat="1" applyFont="1" applyBorder="1" applyAlignment="1">
      <alignment horizontal="center" vertical="center" wrapText="1"/>
    </xf>
    <xf numFmtId="180" fontId="9" fillId="0" borderId="4" xfId="56" applyNumberFormat="1" applyFont="1" applyFill="1" applyBorder="1" applyAlignment="1" applyProtection="1">
      <alignment horizontal="center" vertical="center"/>
    </xf>
    <xf numFmtId="178" fontId="3" fillId="0" borderId="4" xfId="56" applyNumberFormat="1" applyFont="1" applyFill="1" applyBorder="1" applyAlignment="1" applyProtection="1">
      <alignment horizontal="center" vertical="center"/>
    </xf>
    <xf numFmtId="0" fontId="3" fillId="0" borderId="3" xfId="57" applyFont="1" applyFill="1" applyBorder="1" applyAlignment="1">
      <alignment horizontal="center" vertical="center"/>
    </xf>
    <xf numFmtId="179" fontId="3" fillId="0" borderId="3" xfId="56" applyNumberFormat="1" applyFont="1" applyFill="1" applyBorder="1" applyAlignment="1" applyProtection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3" fillId="0" borderId="3" xfId="20" applyNumberFormat="1" applyFont="1" applyBorder="1" applyAlignment="1">
      <alignment horizontal="center" vertical="center"/>
    </xf>
    <xf numFmtId="178" fontId="3" fillId="0" borderId="3" xfId="20" applyNumberFormat="1" applyFont="1" applyFill="1" applyBorder="1" applyAlignment="1">
      <alignment horizontal="center" vertical="center"/>
    </xf>
    <xf numFmtId="183" fontId="3" fillId="0" borderId="3" xfId="56" applyNumberFormat="1" applyFont="1" applyFill="1" applyBorder="1" applyAlignment="1">
      <alignment horizontal="center" vertical="center"/>
    </xf>
    <xf numFmtId="177" fontId="3" fillId="0" borderId="3" xfId="56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11" fillId="0" borderId="3" xfId="56" applyNumberFormat="1" applyFont="1" applyBorder="1" applyAlignment="1">
      <alignment horizontal="center" vertical="center" wrapText="1"/>
    </xf>
    <xf numFmtId="0" fontId="2" fillId="0" borderId="0" xfId="49">
      <alignment vertical="center"/>
    </xf>
    <xf numFmtId="0" fontId="3" fillId="0" borderId="3" xfId="56" applyFont="1" applyBorder="1" applyAlignment="1">
      <alignment vertical="center"/>
    </xf>
    <xf numFmtId="0" fontId="2" fillId="0" borderId="0" xfId="49" applyFont="1">
      <alignment vertical="center"/>
    </xf>
    <xf numFmtId="178" fontId="2" fillId="0" borderId="0" xfId="49" applyNumberFormat="1">
      <alignment vertical="center"/>
    </xf>
    <xf numFmtId="180" fontId="6" fillId="0" borderId="3" xfId="49" applyNumberFormat="1" applyFont="1" applyBorder="1" applyAlignment="1">
      <alignment horizontal="center" vertical="center"/>
    </xf>
    <xf numFmtId="4" fontId="3" fillId="0" borderId="3" xfId="49" applyNumberFormat="1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7" fillId="2" borderId="3" xfId="56" applyNumberFormat="1" applyFont="1" applyFill="1" applyBorder="1" applyAlignment="1">
      <alignment horizontal="center" vertical="center"/>
    </xf>
    <xf numFmtId="179" fontId="7" fillId="2" borderId="3" xfId="56" applyNumberFormat="1" applyFont="1" applyFill="1" applyBorder="1" applyAlignment="1">
      <alignment horizontal="center" vertical="center"/>
    </xf>
    <xf numFmtId="183" fontId="7" fillId="2" borderId="3" xfId="56" applyNumberFormat="1" applyFont="1" applyFill="1" applyBorder="1" applyAlignment="1">
      <alignment horizontal="center" vertical="center"/>
    </xf>
    <xf numFmtId="184" fontId="7" fillId="2" borderId="3" xfId="56" applyNumberFormat="1" applyFont="1" applyFill="1" applyBorder="1" applyAlignment="1">
      <alignment horizontal="center" vertical="center"/>
    </xf>
    <xf numFmtId="177" fontId="3" fillId="0" borderId="3" xfId="56" applyNumberFormat="1" applyFont="1" applyFill="1" applyBorder="1" applyAlignment="1">
      <alignment horizontal="center" vertical="center" wrapText="1"/>
    </xf>
    <xf numFmtId="0" fontId="13" fillId="0" borderId="0" xfId="49" applyFont="1">
      <alignment vertical="center"/>
    </xf>
    <xf numFmtId="0" fontId="0" fillId="0" borderId="0" xfId="55" applyFont="1" applyFill="1" applyAlignment="1">
      <alignment vertical="center"/>
    </xf>
    <xf numFmtId="0" fontId="3" fillId="0" borderId="3" xfId="20" applyFont="1" applyBorder="1" applyAlignment="1">
      <alignment horizontal="center" vertical="center"/>
    </xf>
    <xf numFmtId="179" fontId="8" fillId="0" borderId="3" xfId="56" applyNumberFormat="1" applyFont="1" applyFill="1" applyBorder="1" applyAlignment="1">
      <alignment horizontal="center" vertical="center"/>
    </xf>
    <xf numFmtId="179" fontId="8" fillId="2" borderId="3" xfId="56" applyNumberFormat="1" applyFont="1" applyFill="1" applyBorder="1" applyAlignment="1">
      <alignment horizontal="center" vertical="center"/>
    </xf>
    <xf numFmtId="183" fontId="3" fillId="0" borderId="3" xfId="20" applyNumberFormat="1" applyFont="1" applyFill="1" applyBorder="1" applyAlignment="1">
      <alignment horizontal="center" vertical="center"/>
    </xf>
    <xf numFmtId="179" fontId="3" fillId="0" borderId="3" xfId="20" applyNumberFormat="1" applyFont="1" applyFill="1" applyBorder="1" applyAlignment="1">
      <alignment horizontal="center" vertical="center"/>
    </xf>
    <xf numFmtId="177" fontId="3" fillId="0" borderId="3" xfId="20" applyNumberFormat="1" applyFont="1" applyFill="1" applyBorder="1" applyAlignment="1">
      <alignment horizontal="center" vertical="center"/>
    </xf>
    <xf numFmtId="176" fontId="8" fillId="0" borderId="3" xfId="56" applyNumberFormat="1" applyFont="1" applyBorder="1" applyAlignment="1">
      <alignment horizontal="center" vertical="center"/>
    </xf>
    <xf numFmtId="178" fontId="8" fillId="0" borderId="3" xfId="56" applyNumberFormat="1" applyFont="1" applyBorder="1" applyAlignment="1">
      <alignment horizontal="center" vertical="center"/>
    </xf>
    <xf numFmtId="182" fontId="3" fillId="0" borderId="3" xfId="56" applyNumberFormat="1" applyFont="1" applyBorder="1" applyAlignment="1">
      <alignment horizontal="center" vertical="center"/>
    </xf>
    <xf numFmtId="178" fontId="3" fillId="0" borderId="3" xfId="13" applyNumberFormat="1" applyFont="1" applyBorder="1" applyAlignment="1">
      <alignment horizontal="center" vertical="center"/>
    </xf>
    <xf numFmtId="177" fontId="11" fillId="0" borderId="3" xfId="56" applyNumberFormat="1" applyFont="1" applyBorder="1" applyAlignment="1">
      <alignment horizontal="center" vertical="center" wrapText="1"/>
    </xf>
    <xf numFmtId="0" fontId="3" fillId="0" borderId="3" xfId="56" applyNumberFormat="1" applyFont="1" applyFill="1" applyBorder="1" applyAlignment="1">
      <alignment horizontal="center" vertical="center" wrapText="1" shrinkToFit="1"/>
    </xf>
    <xf numFmtId="0" fontId="3" fillId="0" borderId="0" xfId="56" applyFont="1" applyBorder="1" applyAlignment="1">
      <alignment horizontal="center" vertical="center"/>
    </xf>
    <xf numFmtId="177" fontId="3" fillId="0" borderId="0" xfId="56" applyNumberFormat="1" applyFont="1" applyBorder="1" applyAlignment="1">
      <alignment horizontal="center" vertical="center"/>
    </xf>
    <xf numFmtId="178" fontId="3" fillId="0" borderId="0" xfId="56" applyNumberFormat="1" applyFont="1" applyBorder="1" applyAlignment="1">
      <alignment horizontal="center" vertical="center"/>
    </xf>
    <xf numFmtId="177" fontId="14" fillId="0" borderId="0" xfId="49" applyNumberFormat="1" applyFont="1" applyAlignment="1">
      <alignment horizontal="center" vertical="center"/>
    </xf>
    <xf numFmtId="0" fontId="3" fillId="0" borderId="0" xfId="49" applyFont="1">
      <alignment vertical="center"/>
    </xf>
    <xf numFmtId="178" fontId="3" fillId="0" borderId="0" xfId="49" applyNumberFormat="1" applyFont="1">
      <alignment vertical="center"/>
    </xf>
    <xf numFmtId="177" fontId="2" fillId="0" borderId="0" xfId="49" applyNumberFormat="1">
      <alignment vertical="center"/>
    </xf>
    <xf numFmtId="177" fontId="3" fillId="0" borderId="0" xfId="49" applyNumberFormat="1" applyFont="1">
      <alignment vertical="center"/>
    </xf>
    <xf numFmtId="177" fontId="15" fillId="0" borderId="0" xfId="49" applyNumberFormat="1" applyFont="1" applyAlignment="1">
      <alignment horizontal="center" vertical="center"/>
    </xf>
    <xf numFmtId="0" fontId="3" fillId="0" borderId="3" xfId="20" applyFont="1" applyFill="1" applyBorder="1" applyAlignment="1">
      <alignment horizontal="center" vertical="center"/>
    </xf>
    <xf numFmtId="177" fontId="3" fillId="0" borderId="8" xfId="56" applyNumberFormat="1" applyFont="1" applyFill="1" applyBorder="1" applyAlignment="1">
      <alignment horizontal="center" vertical="center"/>
    </xf>
    <xf numFmtId="0" fontId="3" fillId="0" borderId="3" xfId="34" applyFont="1" applyFill="1" applyBorder="1" applyAlignment="1">
      <alignment horizontal="center" vertical="center"/>
    </xf>
    <xf numFmtId="177" fontId="3" fillId="0" borderId="2" xfId="56" applyNumberFormat="1" applyFont="1" applyFill="1" applyBorder="1" applyAlignment="1" applyProtection="1">
      <alignment horizontal="center" vertical="center"/>
    </xf>
    <xf numFmtId="178" fontId="11" fillId="0" borderId="7" xfId="56" applyNumberFormat="1" applyFont="1" applyBorder="1" applyAlignment="1">
      <alignment horizontal="center" vertical="center" wrapText="1"/>
    </xf>
    <xf numFmtId="176" fontId="11" fillId="0" borderId="3" xfId="56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80" fontId="3" fillId="0" borderId="3" xfId="59" applyNumberFormat="1" applyFont="1" applyFill="1" applyBorder="1" applyAlignment="1" applyProtection="1">
      <alignment horizontal="center" vertical="center"/>
    </xf>
    <xf numFmtId="176" fontId="3" fillId="0" borderId="0" xfId="56" applyNumberFormat="1" applyFont="1" applyBorder="1" applyAlignment="1">
      <alignment horizontal="center" vertical="center"/>
    </xf>
    <xf numFmtId="178" fontId="3" fillId="0" borderId="7" xfId="56" applyNumberFormat="1" applyFont="1" applyFill="1" applyBorder="1" applyAlignment="1" applyProtection="1">
      <alignment horizontal="center" vertical="center"/>
    </xf>
    <xf numFmtId="176" fontId="11" fillId="0" borderId="3" xfId="56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55" applyFont="1" applyBorder="1" applyAlignment="1">
      <alignment horizontal="center" vertical="center"/>
    </xf>
    <xf numFmtId="0" fontId="3" fillId="0" borderId="1" xfId="55" applyFont="1" applyBorder="1" applyAlignment="1">
      <alignment horizontal="right" vertical="center"/>
    </xf>
    <xf numFmtId="0" fontId="2" fillId="0" borderId="3" xfId="55" applyBorder="1" applyAlignment="1">
      <alignment horizontal="center" vertical="center"/>
    </xf>
    <xf numFmtId="0" fontId="3" fillId="0" borderId="3" xfId="55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 wrapText="1"/>
    </xf>
    <xf numFmtId="0" fontId="3" fillId="0" borderId="3" xfId="55" applyFont="1" applyBorder="1" applyAlignment="1">
      <alignment horizontal="center" vertical="center" wrapText="1"/>
    </xf>
    <xf numFmtId="0" fontId="3" fillId="0" borderId="8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3" fillId="0" borderId="7" xfId="55" applyFont="1" applyBorder="1" applyAlignment="1">
      <alignment horizontal="center" vertical="center" wrapText="1"/>
    </xf>
    <xf numFmtId="0" fontId="3" fillId="0" borderId="5" xfId="55" applyFont="1" applyBorder="1" applyAlignment="1">
      <alignment horizontal="center" vertical="center"/>
    </xf>
    <xf numFmtId="0" fontId="3" fillId="0" borderId="5" xfId="55" applyFont="1" applyBorder="1" applyAlignment="1">
      <alignment horizontal="center" vertical="center" wrapText="1"/>
    </xf>
    <xf numFmtId="178" fontId="3" fillId="0" borderId="3" xfId="55" applyNumberFormat="1" applyFont="1" applyBorder="1">
      <alignment vertical="center"/>
    </xf>
    <xf numFmtId="178" fontId="3" fillId="0" borderId="3" xfId="55" applyNumberFormat="1" applyFont="1" applyBorder="1" applyAlignment="1">
      <alignment horizontal="center" vertical="center"/>
    </xf>
    <xf numFmtId="180" fontId="3" fillId="0" borderId="3" xfId="55" applyNumberFormat="1" applyFont="1" applyBorder="1" applyAlignment="1">
      <alignment horizontal="center" vertical="center"/>
    </xf>
    <xf numFmtId="178" fontId="3" fillId="0" borderId="3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178" fontId="3" fillId="3" borderId="3" xfId="55" applyNumberFormat="1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55" applyFont="1" applyBorder="1">
      <alignment vertical="center"/>
    </xf>
    <xf numFmtId="183" fontId="3" fillId="0" borderId="3" xfId="55" applyNumberFormat="1" applyFont="1" applyBorder="1" applyAlignment="1">
      <alignment horizontal="center" vertical="center"/>
    </xf>
    <xf numFmtId="178" fontId="1" fillId="0" borderId="0" xfId="55" applyNumberFormat="1" applyFont="1" applyBorder="1" applyAlignment="1">
      <alignment horizontal="center" vertical="center"/>
    </xf>
    <xf numFmtId="178" fontId="3" fillId="0" borderId="1" xfId="55" applyNumberFormat="1" applyFont="1" applyBorder="1" applyAlignment="1">
      <alignment horizontal="right" vertical="center"/>
    </xf>
    <xf numFmtId="178" fontId="3" fillId="0" borderId="2" xfId="55" applyNumberFormat="1" applyFont="1" applyBorder="1" applyAlignment="1">
      <alignment horizontal="center" vertical="center" wrapText="1"/>
    </xf>
    <xf numFmtId="0" fontId="3" fillId="0" borderId="9" xfId="55" applyFont="1" applyBorder="1" applyAlignment="1">
      <alignment horizontal="center" vertical="center" wrapText="1"/>
    </xf>
    <xf numFmtId="0" fontId="3" fillId="0" borderId="10" xfId="55" applyFont="1" applyBorder="1" applyAlignment="1">
      <alignment horizontal="center" vertical="center" wrapText="1"/>
    </xf>
    <xf numFmtId="178" fontId="3" fillId="0" borderId="8" xfId="55" applyNumberFormat="1" applyFont="1" applyBorder="1" applyAlignment="1">
      <alignment horizontal="center" vertical="center" wrapText="1"/>
    </xf>
    <xf numFmtId="178" fontId="3" fillId="0" borderId="5" xfId="55" applyNumberFormat="1" applyFont="1" applyBorder="1" applyAlignment="1">
      <alignment horizontal="center" vertical="center" wrapText="1"/>
    </xf>
    <xf numFmtId="0" fontId="3" fillId="0" borderId="11" xfId="55" applyFont="1" applyBorder="1" applyAlignment="1">
      <alignment horizontal="center" vertical="center" wrapText="1"/>
    </xf>
    <xf numFmtId="0" fontId="3" fillId="0" borderId="12" xfId="55" applyFont="1" applyBorder="1" applyAlignment="1">
      <alignment horizontal="center" vertical="center" wrapText="1"/>
    </xf>
    <xf numFmtId="178" fontId="1" fillId="0" borderId="1" xfId="55" applyNumberFormat="1" applyFon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85" fontId="3" fillId="0" borderId="3" xfId="55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2" fillId="0" borderId="0" xfId="55">
      <alignment vertical="center"/>
    </xf>
    <xf numFmtId="0" fontId="3" fillId="0" borderId="0" xfId="55" applyFont="1" applyAlignment="1">
      <alignment horizontal="center" vertical="center"/>
    </xf>
    <xf numFmtId="180" fontId="3" fillId="0" borderId="3" xfId="49" applyNumberFormat="1" applyFont="1" applyBorder="1" applyAlignment="1">
      <alignment horizontal="center" vertical="center"/>
    </xf>
    <xf numFmtId="186" fontId="3" fillId="0" borderId="3" xfId="55" applyNumberFormat="1" applyFont="1" applyBorder="1" applyAlignment="1">
      <alignment horizontal="center" vertical="center"/>
    </xf>
    <xf numFmtId="0" fontId="2" fillId="0" borderId="0" xfId="55" applyFont="1" applyAlignment="1">
      <alignment horizontal="center" vertical="center"/>
    </xf>
    <xf numFmtId="43" fontId="16" fillId="0" borderId="0" xfId="55" applyNumberFormat="1" applyFont="1" applyAlignment="1">
      <alignment horizontal="center" vertical="center"/>
    </xf>
    <xf numFmtId="0" fontId="3" fillId="0" borderId="0" xfId="55" applyFont="1" applyAlignment="1">
      <alignment vertical="center"/>
    </xf>
    <xf numFmtId="178" fontId="3" fillId="0" borderId="0" xfId="55" applyNumberFormat="1" applyFont="1" applyAlignment="1">
      <alignment vertical="center"/>
    </xf>
    <xf numFmtId="178" fontId="3" fillId="0" borderId="0" xfId="55" applyNumberFormat="1" applyFont="1">
      <alignment vertical="center"/>
    </xf>
    <xf numFmtId="0" fontId="2" fillId="0" borderId="0" xfId="55" applyAlignment="1">
      <alignment vertical="center"/>
    </xf>
    <xf numFmtId="43" fontId="0" fillId="0" borderId="0" xfId="0" applyNumberFormat="1" applyFill="1" applyAlignment="1">
      <alignment horizontal="center" vertical="center"/>
    </xf>
    <xf numFmtId="183" fontId="3" fillId="0" borderId="3" xfId="49" applyNumberFormat="1" applyFont="1" applyFill="1" applyBorder="1" applyAlignment="1">
      <alignment horizontal="center" vertical="center"/>
    </xf>
    <xf numFmtId="179" fontId="3" fillId="0" borderId="3" xfId="49" applyNumberFormat="1" applyFont="1" applyFill="1" applyBorder="1" applyAlignment="1">
      <alignment horizontal="center" vertical="center"/>
    </xf>
    <xf numFmtId="178" fontId="2" fillId="0" borderId="0" xfId="55" applyNumberFormat="1">
      <alignment vertical="center"/>
    </xf>
    <xf numFmtId="183" fontId="3" fillId="0" borderId="3" xfId="49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_县域寿险数据表_9" xfId="57"/>
    <cellStyle name="常规_县域寿险数据表_15" xfId="58"/>
    <cellStyle name="常规 2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5"/>
  <sheetViews>
    <sheetView tabSelected="1" topLeftCell="I1" workbookViewId="0">
      <selection activeCell="AB10" sqref="AB10"/>
    </sheetView>
  </sheetViews>
  <sheetFormatPr defaultColWidth="9" defaultRowHeight="14.4"/>
  <cols>
    <col min="1" max="1" width="9" style="1"/>
    <col min="2" max="2" width="11.7777777777778" style="1" customWidth="1"/>
    <col min="3" max="3" width="9" style="1"/>
    <col min="4" max="4" width="7.88888888888889" style="1" customWidth="1"/>
    <col min="5" max="5" width="11.3333333333333" style="1" customWidth="1"/>
    <col min="6" max="6" width="10.25" style="1" customWidth="1"/>
    <col min="7" max="7" width="9.66666666666667" style="1"/>
    <col min="8" max="8" width="9.62962962962963" style="1"/>
    <col min="9" max="9" width="7.77777777777778" style="1" customWidth="1"/>
    <col min="10" max="10" width="11" style="1" customWidth="1"/>
    <col min="11" max="11" width="8" style="1" customWidth="1"/>
    <col min="12" max="12" width="10.5555555555556" style="1"/>
    <col min="13" max="13" width="9.77777777777778" style="1" customWidth="1"/>
    <col min="14" max="14" width="10.25" style="1" customWidth="1"/>
    <col min="15" max="15" width="9" style="1"/>
    <col min="16" max="16" width="8.66666666666667" style="1" customWidth="1"/>
    <col min="17" max="17" width="9" style="2" customWidth="1"/>
    <col min="18" max="19" width="10.7777777777778" style="2" customWidth="1"/>
    <col min="20" max="20" width="9.66666666666667" style="1" customWidth="1"/>
    <col min="21" max="21" width="9" style="1"/>
    <col min="22" max="22" width="9.37962962962963" style="2" customWidth="1"/>
    <col min="23" max="23" width="9.62962962962963" style="1"/>
    <col min="24" max="24" width="10.5" style="2" customWidth="1"/>
    <col min="25" max="25" width="11.75" style="1"/>
    <col min="26" max="16384" width="9" style="1"/>
  </cols>
  <sheetData>
    <row r="1" s="1" customFormat="1" ht="30" customHeight="1" spans="1:26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84"/>
      <c r="R1" s="184"/>
      <c r="S1" s="184"/>
      <c r="T1" s="159"/>
      <c r="U1" s="159"/>
      <c r="V1" s="184"/>
      <c r="W1" s="159"/>
      <c r="X1" s="184"/>
      <c r="Y1" s="159"/>
      <c r="Z1" s="159"/>
    </row>
    <row r="2" s="1" customFormat="1" spans="1:26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85"/>
      <c r="R2" s="185"/>
      <c r="S2" s="185"/>
      <c r="T2" s="160"/>
      <c r="U2" s="160"/>
      <c r="V2" s="185"/>
      <c r="W2" s="160"/>
      <c r="X2" s="185"/>
      <c r="Y2" s="160"/>
      <c r="Z2" s="160"/>
    </row>
    <row r="3" s="1" customFormat="1" spans="1:26">
      <c r="A3" s="161" t="s">
        <v>2</v>
      </c>
      <c r="B3" s="162" t="s">
        <v>3</v>
      </c>
      <c r="C3" s="163" t="s">
        <v>4</v>
      </c>
      <c r="D3" s="164" t="s">
        <v>5</v>
      </c>
      <c r="E3" s="165" t="s">
        <v>6</v>
      </c>
      <c r="F3" s="165"/>
      <c r="G3" s="165"/>
      <c r="H3" s="165"/>
      <c r="I3" s="165"/>
      <c r="J3" s="165"/>
      <c r="K3" s="165"/>
      <c r="L3" s="165"/>
      <c r="M3" s="165"/>
      <c r="N3" s="165"/>
      <c r="O3" s="162" t="s">
        <v>7</v>
      </c>
      <c r="P3" s="162"/>
      <c r="Q3" s="186" t="s">
        <v>8</v>
      </c>
      <c r="R3" s="186" t="s">
        <v>9</v>
      </c>
      <c r="S3" s="186" t="s">
        <v>10</v>
      </c>
      <c r="T3" s="187" t="s">
        <v>11</v>
      </c>
      <c r="U3" s="188"/>
      <c r="V3" s="186" t="s">
        <v>12</v>
      </c>
      <c r="W3" s="165" t="s">
        <v>13</v>
      </c>
      <c r="X3" s="175" t="s">
        <v>14</v>
      </c>
      <c r="Y3" s="165" t="s">
        <v>15</v>
      </c>
      <c r="Z3" s="165" t="s">
        <v>16</v>
      </c>
    </row>
    <row r="4" s="1" customFormat="1" spans="1:26">
      <c r="A4" s="161"/>
      <c r="B4" s="162"/>
      <c r="C4" s="166"/>
      <c r="D4" s="167"/>
      <c r="E4" s="165" t="s">
        <v>17</v>
      </c>
      <c r="F4" s="165"/>
      <c r="G4" s="168" t="s">
        <v>18</v>
      </c>
      <c r="H4" s="169"/>
      <c r="I4" s="162" t="s">
        <v>19</v>
      </c>
      <c r="J4" s="162"/>
      <c r="K4" s="162" t="s">
        <v>20</v>
      </c>
      <c r="L4" s="162"/>
      <c r="M4" s="162" t="s">
        <v>21</v>
      </c>
      <c r="N4" s="162"/>
      <c r="O4" s="162"/>
      <c r="P4" s="162"/>
      <c r="Q4" s="189"/>
      <c r="R4" s="189"/>
      <c r="S4" s="190"/>
      <c r="T4" s="191"/>
      <c r="U4" s="192"/>
      <c r="V4" s="189"/>
      <c r="W4" s="165"/>
      <c r="X4" s="175"/>
      <c r="Y4" s="165"/>
      <c r="Z4" s="165"/>
    </row>
    <row r="5" s="1" customFormat="1" ht="36" spans="1:26">
      <c r="A5" s="161"/>
      <c r="B5" s="162"/>
      <c r="C5" s="170"/>
      <c r="D5" s="171"/>
      <c r="E5" s="165" t="s">
        <v>22</v>
      </c>
      <c r="F5" s="162" t="s">
        <v>23</v>
      </c>
      <c r="G5" s="165" t="s">
        <v>22</v>
      </c>
      <c r="H5" s="162" t="s">
        <v>23</v>
      </c>
      <c r="I5" s="165" t="s">
        <v>22</v>
      </c>
      <c r="J5" s="162" t="s">
        <v>23</v>
      </c>
      <c r="K5" s="165" t="s">
        <v>22</v>
      </c>
      <c r="L5" s="173" t="s">
        <v>23</v>
      </c>
      <c r="M5" s="165" t="s">
        <v>22</v>
      </c>
      <c r="N5" s="162" t="s">
        <v>23</v>
      </c>
      <c r="O5" s="165" t="s">
        <v>24</v>
      </c>
      <c r="P5" s="162" t="s">
        <v>23</v>
      </c>
      <c r="Q5" s="190"/>
      <c r="R5" s="190"/>
      <c r="S5" s="175" t="s">
        <v>23</v>
      </c>
      <c r="T5" s="165" t="s">
        <v>25</v>
      </c>
      <c r="U5" s="165" t="s">
        <v>23</v>
      </c>
      <c r="V5" s="190"/>
      <c r="W5" s="165"/>
      <c r="X5" s="175"/>
      <c r="Y5" s="165"/>
      <c r="Z5" s="165"/>
    </row>
    <row r="6" s="1" customFormat="1" spans="1:26">
      <c r="A6" s="162" t="s">
        <v>26</v>
      </c>
      <c r="B6" s="172">
        <f t="shared" ref="B6:B14" si="0">N6+P6+Q6+R6+S6+U6+V6</f>
        <v>7932.3985462999</v>
      </c>
      <c r="C6" s="172">
        <f>B6/B14*100</f>
        <v>41.6357029474524</v>
      </c>
      <c r="D6" s="173">
        <v>1.31660452689103</v>
      </c>
      <c r="E6" s="174">
        <v>20388</v>
      </c>
      <c r="F6" s="173">
        <v>6044.905656</v>
      </c>
      <c r="G6" s="174">
        <v>1589</v>
      </c>
      <c r="H6" s="173">
        <v>393</v>
      </c>
      <c r="I6" s="174">
        <v>17796</v>
      </c>
      <c r="J6" s="173">
        <v>202.442072</v>
      </c>
      <c r="K6" s="174">
        <v>214</v>
      </c>
      <c r="L6" s="173">
        <v>1.3902762999</v>
      </c>
      <c r="M6" s="174">
        <v>39987.06538</v>
      </c>
      <c r="N6" s="173">
        <v>6641.7380042999</v>
      </c>
      <c r="O6" s="162">
        <v>24</v>
      </c>
      <c r="P6" s="173">
        <v>32.117889</v>
      </c>
      <c r="Q6" s="173">
        <v>22.265893</v>
      </c>
      <c r="R6" s="173">
        <v>472.931099</v>
      </c>
      <c r="S6" s="173">
        <v>85.26</v>
      </c>
      <c r="T6" s="174">
        <v>23798</v>
      </c>
      <c r="U6" s="173">
        <v>82.24</v>
      </c>
      <c r="V6" s="173">
        <v>595.845661</v>
      </c>
      <c r="W6" s="162">
        <v>11266</v>
      </c>
      <c r="X6" s="173">
        <v>4181.113386</v>
      </c>
      <c r="Y6" s="173">
        <v>1301.986048</v>
      </c>
      <c r="Z6" s="173">
        <v>536.343247</v>
      </c>
    </row>
    <row r="7" s="1" customFormat="1" spans="1:26">
      <c r="A7" s="162" t="s">
        <v>27</v>
      </c>
      <c r="B7" s="172">
        <f t="shared" si="0"/>
        <v>3567.13</v>
      </c>
      <c r="C7" s="172">
        <f>B7/B14*100</f>
        <v>18.7232101599615</v>
      </c>
      <c r="D7" s="173">
        <v>13.3022904206357</v>
      </c>
      <c r="E7" s="162">
        <v>18077</v>
      </c>
      <c r="F7" s="162">
        <v>2962.84</v>
      </c>
      <c r="G7" s="174">
        <v>103</v>
      </c>
      <c r="H7" s="162">
        <v>11.54</v>
      </c>
      <c r="I7" s="162">
        <v>3856</v>
      </c>
      <c r="J7" s="162">
        <v>43.66</v>
      </c>
      <c r="K7" s="162">
        <v>0</v>
      </c>
      <c r="L7" s="162">
        <v>0</v>
      </c>
      <c r="M7" s="162">
        <v>22036</v>
      </c>
      <c r="N7" s="162">
        <v>3018.04</v>
      </c>
      <c r="O7" s="162">
        <v>65</v>
      </c>
      <c r="P7" s="162">
        <v>66.3</v>
      </c>
      <c r="Q7" s="173">
        <v>0.45</v>
      </c>
      <c r="R7" s="173">
        <v>79.47</v>
      </c>
      <c r="S7" s="173">
        <v>221.17</v>
      </c>
      <c r="T7" s="174">
        <v>0</v>
      </c>
      <c r="U7" s="162">
        <v>0</v>
      </c>
      <c r="V7" s="173">
        <v>181.7</v>
      </c>
      <c r="W7" s="162">
        <v>2905</v>
      </c>
      <c r="X7" s="173">
        <v>1317.7</v>
      </c>
      <c r="Y7" s="195">
        <v>470.79</v>
      </c>
      <c r="Z7" s="195">
        <v>290.97</v>
      </c>
    </row>
    <row r="8" s="1" customFormat="1" spans="1:26">
      <c r="A8" s="162" t="s">
        <v>28</v>
      </c>
      <c r="B8" s="172">
        <f t="shared" si="0"/>
        <v>1678.23</v>
      </c>
      <c r="C8" s="172">
        <f>B8/B14*100</f>
        <v>8.80872101290173</v>
      </c>
      <c r="D8" s="173">
        <v>30.8755293181836</v>
      </c>
      <c r="E8" s="162">
        <v>2236</v>
      </c>
      <c r="F8" s="162">
        <v>911.9</v>
      </c>
      <c r="G8" s="174">
        <v>194</v>
      </c>
      <c r="H8" s="162">
        <v>40.13</v>
      </c>
      <c r="I8" s="162">
        <v>3272</v>
      </c>
      <c r="J8" s="162">
        <v>37.06</v>
      </c>
      <c r="K8" s="162">
        <v>33</v>
      </c>
      <c r="L8" s="162">
        <v>3.49</v>
      </c>
      <c r="M8" s="162">
        <v>5735</v>
      </c>
      <c r="N8" s="173">
        <v>992.58</v>
      </c>
      <c r="O8" s="162">
        <v>3</v>
      </c>
      <c r="P8" s="173">
        <v>2.71</v>
      </c>
      <c r="Q8" s="173">
        <v>0.27</v>
      </c>
      <c r="R8" s="173">
        <v>43.47</v>
      </c>
      <c r="S8" s="173">
        <v>576.04</v>
      </c>
      <c r="T8" s="174">
        <v>0</v>
      </c>
      <c r="U8" s="162">
        <v>0</v>
      </c>
      <c r="V8" s="173">
        <v>63.16</v>
      </c>
      <c r="W8" s="162">
        <v>3046</v>
      </c>
      <c r="X8" s="173">
        <v>1094.33</v>
      </c>
      <c r="Y8" s="162">
        <v>159.66</v>
      </c>
      <c r="Z8" s="162">
        <v>85.09</v>
      </c>
    </row>
    <row r="9" s="1" customFormat="1" spans="1:26">
      <c r="A9" s="162" t="s">
        <v>29</v>
      </c>
      <c r="B9" s="172">
        <f t="shared" si="0"/>
        <v>585.73</v>
      </c>
      <c r="C9" s="172">
        <f>B9/B14*100</f>
        <v>3.07438918317926</v>
      </c>
      <c r="D9" s="173">
        <v>-2.17943151073849</v>
      </c>
      <c r="E9" s="162">
        <v>1883</v>
      </c>
      <c r="F9" s="162">
        <v>275.75</v>
      </c>
      <c r="G9" s="174">
        <v>2332</v>
      </c>
      <c r="H9" s="162">
        <v>285.65</v>
      </c>
      <c r="I9" s="162">
        <v>0</v>
      </c>
      <c r="J9" s="162">
        <v>0</v>
      </c>
      <c r="K9" s="162">
        <v>0</v>
      </c>
      <c r="L9" s="162">
        <v>0</v>
      </c>
      <c r="M9" s="162">
        <v>4215</v>
      </c>
      <c r="N9" s="162">
        <v>561.4</v>
      </c>
      <c r="O9" s="162">
        <v>0</v>
      </c>
      <c r="P9" s="162">
        <v>0</v>
      </c>
      <c r="Q9" s="173">
        <v>0.79</v>
      </c>
      <c r="R9" s="173">
        <v>2.23</v>
      </c>
      <c r="S9" s="173">
        <v>0</v>
      </c>
      <c r="T9" s="174">
        <v>0</v>
      </c>
      <c r="U9" s="162">
        <v>0</v>
      </c>
      <c r="V9" s="173">
        <v>21.31</v>
      </c>
      <c r="W9" s="162">
        <v>568</v>
      </c>
      <c r="X9" s="173">
        <v>360.52</v>
      </c>
      <c r="Y9" s="162">
        <v>22.59</v>
      </c>
      <c r="Z9" s="162">
        <v>28.21</v>
      </c>
    </row>
    <row r="10" s="1" customFormat="1" spans="1:26">
      <c r="A10" s="162" t="s">
        <v>30</v>
      </c>
      <c r="B10" s="172">
        <f t="shared" si="0"/>
        <v>2795.666</v>
      </c>
      <c r="C10" s="172">
        <f>B10/B14*100</f>
        <v>14.6739373263825</v>
      </c>
      <c r="D10" s="173">
        <v>-3.62293623986055</v>
      </c>
      <c r="E10" s="162">
        <v>15981</v>
      </c>
      <c r="F10" s="173">
        <v>2651.21</v>
      </c>
      <c r="G10" s="174">
        <v>118</v>
      </c>
      <c r="H10" s="173">
        <v>12.07</v>
      </c>
      <c r="I10" s="162">
        <v>0</v>
      </c>
      <c r="J10" s="173">
        <v>0</v>
      </c>
      <c r="K10" s="162">
        <v>0</v>
      </c>
      <c r="L10" s="162">
        <v>0</v>
      </c>
      <c r="M10" s="174">
        <v>16099</v>
      </c>
      <c r="N10" s="173">
        <v>2663.28</v>
      </c>
      <c r="O10" s="162">
        <v>93</v>
      </c>
      <c r="P10" s="173">
        <v>26.02</v>
      </c>
      <c r="Q10" s="173">
        <v>21.5</v>
      </c>
      <c r="R10" s="173">
        <v>18.7</v>
      </c>
      <c r="S10" s="173">
        <v>-0.8</v>
      </c>
      <c r="T10" s="174">
        <v>0</v>
      </c>
      <c r="U10" s="162">
        <v>0</v>
      </c>
      <c r="V10" s="173">
        <v>66.966</v>
      </c>
      <c r="W10" s="162">
        <v>298</v>
      </c>
      <c r="X10" s="173">
        <v>1165.66</v>
      </c>
      <c r="Y10" s="162">
        <v>281.51</v>
      </c>
      <c r="Z10" s="173">
        <v>164.85</v>
      </c>
    </row>
    <row r="11" s="1" customFormat="1" spans="1:26">
      <c r="A11" s="162" t="s">
        <v>31</v>
      </c>
      <c r="B11" s="172">
        <f t="shared" si="0"/>
        <v>505.17</v>
      </c>
      <c r="C11" s="172">
        <f>B11/B14*100</f>
        <v>2.65154454043103</v>
      </c>
      <c r="D11" s="173">
        <v>-20.1362759667373</v>
      </c>
      <c r="E11" s="162">
        <v>1002</v>
      </c>
      <c r="F11" s="173">
        <v>426.66</v>
      </c>
      <c r="G11" s="174">
        <v>188</v>
      </c>
      <c r="H11" s="173">
        <v>63.96</v>
      </c>
      <c r="I11" s="162">
        <v>30</v>
      </c>
      <c r="J11" s="162">
        <v>0.34</v>
      </c>
      <c r="K11" s="162">
        <v>0</v>
      </c>
      <c r="L11" s="162">
        <v>0</v>
      </c>
      <c r="M11" s="162">
        <v>1220</v>
      </c>
      <c r="N11" s="173">
        <v>490.96</v>
      </c>
      <c r="O11" s="162">
        <v>0</v>
      </c>
      <c r="P11" s="162">
        <v>0</v>
      </c>
      <c r="Q11" s="173">
        <v>0</v>
      </c>
      <c r="R11" s="173">
        <v>1.3</v>
      </c>
      <c r="S11" s="173">
        <v>0</v>
      </c>
      <c r="T11" s="174">
        <v>0</v>
      </c>
      <c r="U11" s="162">
        <v>0</v>
      </c>
      <c r="V11" s="173">
        <v>12.91</v>
      </c>
      <c r="W11" s="162">
        <v>57</v>
      </c>
      <c r="X11" s="173">
        <v>14.71</v>
      </c>
      <c r="Y11" s="162">
        <v>84.87</v>
      </c>
      <c r="Z11" s="162">
        <v>45.4</v>
      </c>
    </row>
    <row r="12" s="1" customFormat="1" spans="1:26">
      <c r="A12" s="162" t="s">
        <v>32</v>
      </c>
      <c r="B12" s="172">
        <f t="shared" si="0"/>
        <v>20.16</v>
      </c>
      <c r="C12" s="172">
        <f>B12/B14*100</f>
        <v>0.10581613701346</v>
      </c>
      <c r="D12" s="173">
        <v>429.133858267717</v>
      </c>
      <c r="E12" s="162">
        <v>18</v>
      </c>
      <c r="F12" s="173">
        <v>7.04</v>
      </c>
      <c r="G12" s="174">
        <v>0</v>
      </c>
      <c r="H12" s="173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18</v>
      </c>
      <c r="N12" s="173">
        <v>7.04</v>
      </c>
      <c r="O12" s="162">
        <v>0</v>
      </c>
      <c r="P12" s="162">
        <v>0</v>
      </c>
      <c r="Q12" s="173">
        <v>0</v>
      </c>
      <c r="R12" s="173">
        <v>0</v>
      </c>
      <c r="S12" s="173">
        <v>13.12</v>
      </c>
      <c r="T12" s="174">
        <v>0</v>
      </c>
      <c r="U12" s="162">
        <v>0</v>
      </c>
      <c r="V12" s="173">
        <v>0</v>
      </c>
      <c r="W12" s="162">
        <v>144</v>
      </c>
      <c r="X12" s="173">
        <v>11.13</v>
      </c>
      <c r="Y12" s="173">
        <v>0.68</v>
      </c>
      <c r="Z12" s="162">
        <v>0.45</v>
      </c>
    </row>
    <row r="13" s="1" customFormat="1" spans="1:26">
      <c r="A13" s="162" t="s">
        <v>33</v>
      </c>
      <c r="B13" s="172">
        <f t="shared" si="0"/>
        <v>1967.43</v>
      </c>
      <c r="C13" s="172">
        <f>B13/B14*100</f>
        <v>10.3266786926781</v>
      </c>
      <c r="D13" s="173">
        <v>136.683308270677</v>
      </c>
      <c r="E13" s="162">
        <v>5370</v>
      </c>
      <c r="F13" s="173">
        <v>1619.97</v>
      </c>
      <c r="G13" s="174">
        <v>344</v>
      </c>
      <c r="H13" s="173">
        <v>170.29</v>
      </c>
      <c r="I13" s="162">
        <v>0</v>
      </c>
      <c r="J13" s="162">
        <v>0</v>
      </c>
      <c r="K13" s="162">
        <v>0</v>
      </c>
      <c r="L13" s="162">
        <v>0</v>
      </c>
      <c r="M13" s="162">
        <v>5714</v>
      </c>
      <c r="N13" s="173">
        <v>1790.26</v>
      </c>
      <c r="O13" s="162">
        <v>3</v>
      </c>
      <c r="P13" s="162">
        <v>5.64</v>
      </c>
      <c r="Q13" s="173">
        <v>2.22</v>
      </c>
      <c r="R13" s="173">
        <v>153.98</v>
      </c>
      <c r="S13" s="173">
        <v>0</v>
      </c>
      <c r="T13" s="174">
        <v>0</v>
      </c>
      <c r="U13" s="162">
        <v>0</v>
      </c>
      <c r="V13" s="173">
        <v>15.33</v>
      </c>
      <c r="W13" s="162">
        <v>1928</v>
      </c>
      <c r="X13" s="173">
        <v>767.21</v>
      </c>
      <c r="Y13" s="173">
        <v>304.4</v>
      </c>
      <c r="Z13" s="162">
        <v>178.6</v>
      </c>
    </row>
    <row r="14" s="158" customFormat="1" spans="1:26">
      <c r="A14" s="162" t="s">
        <v>34</v>
      </c>
      <c r="B14" s="173">
        <f t="shared" si="0"/>
        <v>19051.9145462999</v>
      </c>
      <c r="C14" s="173"/>
      <c r="D14" s="175">
        <v>10.59</v>
      </c>
      <c r="E14" s="174">
        <f t="shared" ref="E14:Z14" si="1">SUM(E6:E13)</f>
        <v>64955</v>
      </c>
      <c r="F14" s="173">
        <f t="shared" si="1"/>
        <v>14900.275656</v>
      </c>
      <c r="G14" s="174">
        <f t="shared" si="1"/>
        <v>4868</v>
      </c>
      <c r="H14" s="173">
        <f t="shared" si="1"/>
        <v>976.64</v>
      </c>
      <c r="I14" s="174">
        <f t="shared" si="1"/>
        <v>24954</v>
      </c>
      <c r="J14" s="173">
        <f t="shared" si="1"/>
        <v>283.502072</v>
      </c>
      <c r="K14" s="174">
        <f t="shared" si="1"/>
        <v>247</v>
      </c>
      <c r="L14" s="173">
        <f t="shared" si="1"/>
        <v>4.8802762999</v>
      </c>
      <c r="M14" s="174">
        <f t="shared" si="1"/>
        <v>95024.06538</v>
      </c>
      <c r="N14" s="173">
        <f t="shared" si="1"/>
        <v>16165.2980042999</v>
      </c>
      <c r="O14" s="174">
        <f t="shared" si="1"/>
        <v>188</v>
      </c>
      <c r="P14" s="173">
        <f t="shared" si="1"/>
        <v>132.787889</v>
      </c>
      <c r="Q14" s="173">
        <f t="shared" si="1"/>
        <v>47.495893</v>
      </c>
      <c r="R14" s="173">
        <f t="shared" si="1"/>
        <v>772.081099</v>
      </c>
      <c r="S14" s="173">
        <f t="shared" si="1"/>
        <v>894.79</v>
      </c>
      <c r="T14" s="174">
        <f t="shared" si="1"/>
        <v>23798</v>
      </c>
      <c r="U14" s="173">
        <f t="shared" si="1"/>
        <v>82.24</v>
      </c>
      <c r="V14" s="173">
        <f t="shared" si="1"/>
        <v>957.221661</v>
      </c>
      <c r="W14" s="174">
        <f t="shared" si="1"/>
        <v>20212</v>
      </c>
      <c r="X14" s="173">
        <f t="shared" si="1"/>
        <v>8912.373386</v>
      </c>
      <c r="Y14" s="173">
        <f t="shared" si="1"/>
        <v>2626.486048</v>
      </c>
      <c r="Z14" s="173">
        <f t="shared" si="1"/>
        <v>1329.913247</v>
      </c>
    </row>
    <row r="15" s="1" customFormat="1" ht="20.4" spans="1:26">
      <c r="A15" s="176" t="s">
        <v>35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93"/>
      <c r="R15" s="193"/>
      <c r="S15" s="193"/>
      <c r="T15" s="176"/>
      <c r="U15" s="176"/>
      <c r="V15" s="193"/>
      <c r="W15" s="176"/>
      <c r="X15" s="193"/>
      <c r="Y15" s="176"/>
      <c r="Z15" s="176"/>
    </row>
    <row r="16" s="1" customFormat="1" spans="1:26">
      <c r="A16" s="161" t="s">
        <v>2</v>
      </c>
      <c r="B16" s="162" t="s">
        <v>3</v>
      </c>
      <c r="C16" s="163" t="s">
        <v>4</v>
      </c>
      <c r="D16" s="164" t="s">
        <v>5</v>
      </c>
      <c r="E16" s="165" t="s">
        <v>6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2" t="s">
        <v>7</v>
      </c>
      <c r="P16" s="162"/>
      <c r="Q16" s="186" t="s">
        <v>8</v>
      </c>
      <c r="R16" s="186" t="s">
        <v>9</v>
      </c>
      <c r="S16" s="186" t="s">
        <v>10</v>
      </c>
      <c r="T16" s="187" t="s">
        <v>11</v>
      </c>
      <c r="U16" s="188"/>
      <c r="V16" s="186" t="s">
        <v>12</v>
      </c>
      <c r="W16" s="165" t="s">
        <v>13</v>
      </c>
      <c r="X16" s="175" t="s">
        <v>14</v>
      </c>
      <c r="Y16" s="165" t="s">
        <v>15</v>
      </c>
      <c r="Z16" s="165" t="s">
        <v>16</v>
      </c>
    </row>
    <row r="17" s="1" customFormat="1" ht="27" customHeight="1" spans="1:26">
      <c r="A17" s="161"/>
      <c r="B17" s="162"/>
      <c r="C17" s="166"/>
      <c r="D17" s="167"/>
      <c r="E17" s="165" t="s">
        <v>17</v>
      </c>
      <c r="F17" s="165"/>
      <c r="G17" s="168" t="s">
        <v>18</v>
      </c>
      <c r="H17" s="169"/>
      <c r="I17" s="162" t="s">
        <v>19</v>
      </c>
      <c r="J17" s="162"/>
      <c r="K17" s="162" t="s">
        <v>20</v>
      </c>
      <c r="L17" s="162"/>
      <c r="M17" s="162" t="s">
        <v>21</v>
      </c>
      <c r="N17" s="162"/>
      <c r="O17" s="162"/>
      <c r="P17" s="162"/>
      <c r="Q17" s="189"/>
      <c r="R17" s="189"/>
      <c r="S17" s="190"/>
      <c r="T17" s="191"/>
      <c r="U17" s="192"/>
      <c r="V17" s="189"/>
      <c r="W17" s="165"/>
      <c r="X17" s="175"/>
      <c r="Y17" s="165"/>
      <c r="Z17" s="165"/>
    </row>
    <row r="18" s="1" customFormat="1" ht="36" spans="1:26">
      <c r="A18" s="161"/>
      <c r="B18" s="162"/>
      <c r="C18" s="170"/>
      <c r="D18" s="171"/>
      <c r="E18" s="165" t="s">
        <v>22</v>
      </c>
      <c r="F18" s="162" t="s">
        <v>23</v>
      </c>
      <c r="G18" s="165" t="s">
        <v>22</v>
      </c>
      <c r="H18" s="162" t="s">
        <v>23</v>
      </c>
      <c r="I18" s="165" t="s">
        <v>22</v>
      </c>
      <c r="J18" s="162" t="s">
        <v>23</v>
      </c>
      <c r="K18" s="165" t="s">
        <v>22</v>
      </c>
      <c r="L18" s="173" t="s">
        <v>23</v>
      </c>
      <c r="M18" s="165" t="s">
        <v>22</v>
      </c>
      <c r="N18" s="162" t="s">
        <v>23</v>
      </c>
      <c r="O18" s="165" t="s">
        <v>24</v>
      </c>
      <c r="P18" s="162" t="s">
        <v>23</v>
      </c>
      <c r="Q18" s="190"/>
      <c r="R18" s="190"/>
      <c r="S18" s="175" t="s">
        <v>23</v>
      </c>
      <c r="T18" s="165" t="s">
        <v>25</v>
      </c>
      <c r="U18" s="165" t="s">
        <v>23</v>
      </c>
      <c r="V18" s="190"/>
      <c r="W18" s="165"/>
      <c r="X18" s="175"/>
      <c r="Y18" s="165"/>
      <c r="Z18" s="165"/>
    </row>
    <row r="19" s="1" customFormat="1" spans="1:26">
      <c r="A19" s="162" t="s">
        <v>26</v>
      </c>
      <c r="B19" s="173">
        <f t="shared" ref="B19:B25" si="2">N19+P19+Q19+R19+S19+U19+V19</f>
        <v>716.3333504141</v>
      </c>
      <c r="C19" s="172">
        <f>B19/B25*100</f>
        <v>44.9488500960988</v>
      </c>
      <c r="D19" s="173">
        <v>0.662456200376324</v>
      </c>
      <c r="E19" s="174">
        <v>2040</v>
      </c>
      <c r="F19" s="173">
        <v>575.378346</v>
      </c>
      <c r="G19" s="174">
        <v>99</v>
      </c>
      <c r="H19" s="173">
        <v>24</v>
      </c>
      <c r="I19" s="174">
        <v>2258</v>
      </c>
      <c r="J19" s="173">
        <v>25.618742</v>
      </c>
      <c r="K19" s="174">
        <v>26</v>
      </c>
      <c r="L19" s="173">
        <v>0.0002914141</v>
      </c>
      <c r="M19" s="174">
        <v>4423</v>
      </c>
      <c r="N19" s="173">
        <v>624.9973794141</v>
      </c>
      <c r="O19" s="162">
        <v>0</v>
      </c>
      <c r="P19" s="173">
        <v>0</v>
      </c>
      <c r="Q19" s="173">
        <v>1.067819</v>
      </c>
      <c r="R19" s="173">
        <v>43.341535</v>
      </c>
      <c r="S19" s="173">
        <v>6.76</v>
      </c>
      <c r="T19" s="162">
        <v>0</v>
      </c>
      <c r="U19" s="162">
        <v>0</v>
      </c>
      <c r="V19" s="173">
        <v>40.166617</v>
      </c>
      <c r="W19" s="162">
        <v>1184</v>
      </c>
      <c r="X19" s="173">
        <v>279.745189</v>
      </c>
      <c r="Y19" s="173">
        <v>74.953603</v>
      </c>
      <c r="Z19" s="173">
        <v>52.998737</v>
      </c>
    </row>
    <row r="20" s="1" customFormat="1" spans="1:26">
      <c r="A20" s="162" t="s">
        <v>27</v>
      </c>
      <c r="B20" s="173">
        <f t="shared" si="2"/>
        <v>260.15</v>
      </c>
      <c r="C20" s="172">
        <f>B20/B25*100</f>
        <v>16.3240247654815</v>
      </c>
      <c r="D20" s="173">
        <v>11.9550716529672</v>
      </c>
      <c r="E20" s="162">
        <v>1364</v>
      </c>
      <c r="F20" s="162">
        <v>237.36</v>
      </c>
      <c r="G20" s="162">
        <v>6</v>
      </c>
      <c r="H20" s="162">
        <v>0.63</v>
      </c>
      <c r="I20" s="162">
        <v>285</v>
      </c>
      <c r="J20" s="162">
        <v>3.23</v>
      </c>
      <c r="K20" s="162">
        <v>0</v>
      </c>
      <c r="L20" s="162">
        <v>0</v>
      </c>
      <c r="M20" s="162">
        <v>1655</v>
      </c>
      <c r="N20" s="162">
        <v>241.22</v>
      </c>
      <c r="O20" s="162">
        <v>0</v>
      </c>
      <c r="P20" s="173">
        <v>0</v>
      </c>
      <c r="Q20" s="174">
        <v>0</v>
      </c>
      <c r="R20" s="173">
        <v>1.39</v>
      </c>
      <c r="S20" s="173">
        <v>0</v>
      </c>
      <c r="T20" s="162">
        <v>0</v>
      </c>
      <c r="U20" s="162">
        <v>0</v>
      </c>
      <c r="V20" s="173">
        <v>17.54</v>
      </c>
      <c r="W20" s="162">
        <v>154</v>
      </c>
      <c r="X20" s="173">
        <v>76.23</v>
      </c>
      <c r="Y20" s="162">
        <v>36.26</v>
      </c>
      <c r="Z20" s="162">
        <v>25.77</v>
      </c>
    </row>
    <row r="21" s="1" customFormat="1" spans="1:26">
      <c r="A21" s="162" t="s">
        <v>28</v>
      </c>
      <c r="B21" s="173">
        <f t="shared" si="2"/>
        <v>114.11</v>
      </c>
      <c r="C21" s="172">
        <f>B21/B25*100</f>
        <v>7.16023242740378</v>
      </c>
      <c r="D21" s="173">
        <v>4.58253139034</v>
      </c>
      <c r="E21" s="162">
        <v>210</v>
      </c>
      <c r="F21" s="162">
        <v>81.6</v>
      </c>
      <c r="G21" s="162">
        <v>42</v>
      </c>
      <c r="H21" s="162">
        <v>8.1</v>
      </c>
      <c r="I21" s="162">
        <v>649</v>
      </c>
      <c r="J21" s="162">
        <v>7.35</v>
      </c>
      <c r="K21" s="162">
        <v>30</v>
      </c>
      <c r="L21" s="162">
        <v>3.17</v>
      </c>
      <c r="M21" s="162">
        <v>931</v>
      </c>
      <c r="N21" s="162">
        <v>100.22</v>
      </c>
      <c r="O21" s="162">
        <v>0</v>
      </c>
      <c r="P21" s="173">
        <v>0</v>
      </c>
      <c r="Q21" s="174">
        <v>0.02</v>
      </c>
      <c r="R21" s="173">
        <v>7.49</v>
      </c>
      <c r="S21" s="173">
        <v>0</v>
      </c>
      <c r="T21" s="162">
        <v>0</v>
      </c>
      <c r="U21" s="162">
        <v>0</v>
      </c>
      <c r="V21" s="173">
        <v>6.38</v>
      </c>
      <c r="W21" s="162">
        <v>143</v>
      </c>
      <c r="X21" s="173">
        <v>48.77</v>
      </c>
      <c r="Y21" s="162">
        <v>0</v>
      </c>
      <c r="Z21" s="162">
        <v>0</v>
      </c>
    </row>
    <row r="22" s="1" customFormat="1" spans="1:26">
      <c r="A22" s="162" t="s">
        <v>29</v>
      </c>
      <c r="B22" s="173">
        <f t="shared" si="2"/>
        <v>85.01</v>
      </c>
      <c r="C22" s="172">
        <f>B22/B25*100</f>
        <v>5.33425079882215</v>
      </c>
      <c r="D22" s="177">
        <v>-6.51050258440559</v>
      </c>
      <c r="E22" s="178">
        <v>405</v>
      </c>
      <c r="F22" s="178">
        <v>50.43</v>
      </c>
      <c r="G22" s="178">
        <v>267</v>
      </c>
      <c r="H22" s="177">
        <v>32.43</v>
      </c>
      <c r="I22" s="178">
        <v>0</v>
      </c>
      <c r="J22" s="178">
        <v>0</v>
      </c>
      <c r="K22" s="178">
        <v>0</v>
      </c>
      <c r="L22" s="177">
        <v>0</v>
      </c>
      <c r="M22" s="178">
        <v>672</v>
      </c>
      <c r="N22" s="177">
        <v>82.86</v>
      </c>
      <c r="O22" s="162">
        <v>0</v>
      </c>
      <c r="P22" s="173">
        <v>0</v>
      </c>
      <c r="Q22" s="177">
        <v>0.12</v>
      </c>
      <c r="R22" s="177">
        <v>0</v>
      </c>
      <c r="S22" s="177">
        <v>0</v>
      </c>
      <c r="T22" s="178">
        <v>0</v>
      </c>
      <c r="U22" s="162">
        <v>0</v>
      </c>
      <c r="V22" s="177">
        <v>2.03000000000001</v>
      </c>
      <c r="W22" s="178">
        <v>52</v>
      </c>
      <c r="X22" s="177">
        <v>36.56</v>
      </c>
      <c r="Y22" s="177">
        <v>1.87</v>
      </c>
      <c r="Z22" s="177">
        <v>3.93</v>
      </c>
    </row>
    <row r="23" s="1" customFormat="1" spans="1:26">
      <c r="A23" s="162" t="s">
        <v>30</v>
      </c>
      <c r="B23" s="173">
        <f t="shared" si="2"/>
        <v>343.66</v>
      </c>
      <c r="C23" s="172">
        <f>B23/B25*100</f>
        <v>21.5641527999438</v>
      </c>
      <c r="D23" s="177">
        <v>3.68208215253178</v>
      </c>
      <c r="E23" s="178">
        <v>1986</v>
      </c>
      <c r="F23" s="178">
        <v>316.13</v>
      </c>
      <c r="G23" s="178">
        <v>7</v>
      </c>
      <c r="H23" s="177">
        <v>0.82</v>
      </c>
      <c r="I23" s="178">
        <v>0</v>
      </c>
      <c r="J23" s="173">
        <v>0</v>
      </c>
      <c r="K23" s="178">
        <v>0</v>
      </c>
      <c r="L23" s="177">
        <v>0</v>
      </c>
      <c r="M23" s="178">
        <v>1993</v>
      </c>
      <c r="N23" s="177">
        <v>316.95</v>
      </c>
      <c r="O23" s="162">
        <v>4</v>
      </c>
      <c r="P23" s="173">
        <v>3.5</v>
      </c>
      <c r="Q23" s="177">
        <v>3.6</v>
      </c>
      <c r="R23" s="177">
        <v>2.8</v>
      </c>
      <c r="S23" s="177">
        <v>1.48</v>
      </c>
      <c r="T23" s="178">
        <v>0</v>
      </c>
      <c r="U23" s="162">
        <v>0</v>
      </c>
      <c r="V23" s="177">
        <v>15.33</v>
      </c>
      <c r="W23" s="178">
        <v>52</v>
      </c>
      <c r="X23" s="177">
        <v>77.46</v>
      </c>
      <c r="Y23" s="177">
        <v>33.91</v>
      </c>
      <c r="Z23" s="177">
        <v>21.2</v>
      </c>
    </row>
    <row r="24" s="1" customFormat="1" spans="1:26">
      <c r="A24" s="162" t="s">
        <v>31</v>
      </c>
      <c r="B24" s="173">
        <f t="shared" si="2"/>
        <v>74.4</v>
      </c>
      <c r="C24" s="172">
        <f>B24/B25*100</f>
        <v>4.66848911224995</v>
      </c>
      <c r="D24" s="173" t="s">
        <v>36</v>
      </c>
      <c r="E24" s="162">
        <v>184</v>
      </c>
      <c r="F24" s="173">
        <v>72.66</v>
      </c>
      <c r="G24" s="162">
        <v>0</v>
      </c>
      <c r="H24" s="173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184</v>
      </c>
      <c r="N24" s="173">
        <v>72.66</v>
      </c>
      <c r="O24" s="162">
        <v>0</v>
      </c>
      <c r="P24" s="173">
        <v>0</v>
      </c>
      <c r="Q24" s="173">
        <v>0</v>
      </c>
      <c r="R24" s="173">
        <v>0</v>
      </c>
      <c r="S24" s="173">
        <v>0</v>
      </c>
      <c r="T24" s="162">
        <v>0</v>
      </c>
      <c r="U24" s="162">
        <v>0</v>
      </c>
      <c r="V24" s="173">
        <v>1.74</v>
      </c>
      <c r="W24" s="162">
        <v>5</v>
      </c>
      <c r="X24" s="173">
        <v>0.9</v>
      </c>
      <c r="Y24" s="173">
        <v>12.13</v>
      </c>
      <c r="Z24" s="173">
        <v>7.23</v>
      </c>
    </row>
    <row r="25" s="1" customFormat="1" spans="1:26">
      <c r="A25" s="162" t="s">
        <v>34</v>
      </c>
      <c r="B25" s="173">
        <f t="shared" si="2"/>
        <v>1593.6633504141</v>
      </c>
      <c r="C25" s="172"/>
      <c r="D25" s="173">
        <v>8.01</v>
      </c>
      <c r="E25" s="174">
        <f t="shared" ref="E25:Z25" si="3">SUM(E19:E24)</f>
        <v>6189</v>
      </c>
      <c r="F25" s="173">
        <f t="shared" si="3"/>
        <v>1333.558346</v>
      </c>
      <c r="G25" s="174">
        <f t="shared" si="3"/>
        <v>421</v>
      </c>
      <c r="H25" s="173">
        <f t="shared" si="3"/>
        <v>65.98</v>
      </c>
      <c r="I25" s="174">
        <f t="shared" si="3"/>
        <v>3192</v>
      </c>
      <c r="J25" s="173">
        <f t="shared" si="3"/>
        <v>36.198742</v>
      </c>
      <c r="K25" s="174">
        <f t="shared" si="3"/>
        <v>56</v>
      </c>
      <c r="L25" s="173">
        <f t="shared" si="3"/>
        <v>3.1702914141</v>
      </c>
      <c r="M25" s="174">
        <f t="shared" si="3"/>
        <v>9858</v>
      </c>
      <c r="N25" s="173">
        <f t="shared" si="3"/>
        <v>1438.9073794141</v>
      </c>
      <c r="O25" s="174">
        <f t="shared" si="3"/>
        <v>4</v>
      </c>
      <c r="P25" s="173">
        <f t="shared" si="3"/>
        <v>3.5</v>
      </c>
      <c r="Q25" s="173">
        <f t="shared" si="3"/>
        <v>4.807819</v>
      </c>
      <c r="R25" s="173">
        <f t="shared" si="3"/>
        <v>55.021535</v>
      </c>
      <c r="S25" s="173">
        <f t="shared" si="3"/>
        <v>8.24</v>
      </c>
      <c r="T25" s="174">
        <f t="shared" si="3"/>
        <v>0</v>
      </c>
      <c r="U25" s="174">
        <f t="shared" si="3"/>
        <v>0</v>
      </c>
      <c r="V25" s="173">
        <f t="shared" si="3"/>
        <v>83.186617</v>
      </c>
      <c r="W25" s="174">
        <f t="shared" si="3"/>
        <v>1590</v>
      </c>
      <c r="X25" s="173">
        <f t="shared" si="3"/>
        <v>519.665189</v>
      </c>
      <c r="Y25" s="173">
        <f t="shared" si="3"/>
        <v>159.123603</v>
      </c>
      <c r="Z25" s="173">
        <f t="shared" si="3"/>
        <v>111.128737</v>
      </c>
    </row>
    <row r="26" s="1" customFormat="1" ht="20.4" spans="1:26">
      <c r="A26" s="176" t="s">
        <v>37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93"/>
      <c r="R26" s="193"/>
      <c r="S26" s="193"/>
      <c r="T26" s="176"/>
      <c r="U26" s="176"/>
      <c r="V26" s="193"/>
      <c r="W26" s="176"/>
      <c r="X26" s="193"/>
      <c r="Y26" s="176"/>
      <c r="Z26" s="176"/>
    </row>
    <row r="27" s="1" customFormat="1" spans="1:26">
      <c r="A27" s="161" t="s">
        <v>2</v>
      </c>
      <c r="B27" s="162" t="s">
        <v>3</v>
      </c>
      <c r="C27" s="163" t="s">
        <v>4</v>
      </c>
      <c r="D27" s="164" t="s">
        <v>5</v>
      </c>
      <c r="E27" s="165" t="s">
        <v>6</v>
      </c>
      <c r="F27" s="165"/>
      <c r="G27" s="165"/>
      <c r="H27" s="165"/>
      <c r="I27" s="165"/>
      <c r="J27" s="165"/>
      <c r="K27" s="165"/>
      <c r="L27" s="165"/>
      <c r="M27" s="165"/>
      <c r="N27" s="165"/>
      <c r="O27" s="162" t="s">
        <v>7</v>
      </c>
      <c r="P27" s="162"/>
      <c r="Q27" s="186" t="s">
        <v>8</v>
      </c>
      <c r="R27" s="186" t="s">
        <v>9</v>
      </c>
      <c r="S27" s="186" t="s">
        <v>10</v>
      </c>
      <c r="T27" s="187" t="s">
        <v>11</v>
      </c>
      <c r="U27" s="188"/>
      <c r="V27" s="186" t="s">
        <v>12</v>
      </c>
      <c r="W27" s="165" t="s">
        <v>13</v>
      </c>
      <c r="X27" s="175" t="s">
        <v>14</v>
      </c>
      <c r="Y27" s="165" t="s">
        <v>15</v>
      </c>
      <c r="Z27" s="165" t="s">
        <v>16</v>
      </c>
    </row>
    <row r="28" s="1" customFormat="1" spans="1:26">
      <c r="A28" s="161"/>
      <c r="B28" s="162"/>
      <c r="C28" s="166"/>
      <c r="D28" s="167"/>
      <c r="E28" s="165" t="s">
        <v>17</v>
      </c>
      <c r="F28" s="165"/>
      <c r="G28" s="168" t="s">
        <v>18</v>
      </c>
      <c r="H28" s="169"/>
      <c r="I28" s="162" t="s">
        <v>19</v>
      </c>
      <c r="J28" s="162"/>
      <c r="K28" s="162" t="s">
        <v>20</v>
      </c>
      <c r="L28" s="162"/>
      <c r="M28" s="162" t="s">
        <v>21</v>
      </c>
      <c r="N28" s="162"/>
      <c r="O28" s="162"/>
      <c r="P28" s="162"/>
      <c r="Q28" s="189"/>
      <c r="R28" s="189"/>
      <c r="S28" s="190"/>
      <c r="T28" s="191"/>
      <c r="U28" s="192"/>
      <c r="V28" s="189"/>
      <c r="W28" s="165"/>
      <c r="X28" s="175"/>
      <c r="Y28" s="165"/>
      <c r="Z28" s="165"/>
    </row>
    <row r="29" s="1" customFormat="1" ht="36" spans="1:26">
      <c r="A29" s="161"/>
      <c r="B29" s="162"/>
      <c r="C29" s="170"/>
      <c r="D29" s="171"/>
      <c r="E29" s="165" t="s">
        <v>22</v>
      </c>
      <c r="F29" s="162" t="s">
        <v>23</v>
      </c>
      <c r="G29" s="165" t="s">
        <v>22</v>
      </c>
      <c r="H29" s="162" t="s">
        <v>23</v>
      </c>
      <c r="I29" s="165" t="s">
        <v>22</v>
      </c>
      <c r="J29" s="162" t="s">
        <v>23</v>
      </c>
      <c r="K29" s="165" t="s">
        <v>22</v>
      </c>
      <c r="L29" s="173" t="s">
        <v>23</v>
      </c>
      <c r="M29" s="165" t="s">
        <v>22</v>
      </c>
      <c r="N29" s="162" t="s">
        <v>23</v>
      </c>
      <c r="O29" s="165" t="s">
        <v>24</v>
      </c>
      <c r="P29" s="162" t="s">
        <v>23</v>
      </c>
      <c r="Q29" s="190"/>
      <c r="R29" s="190"/>
      <c r="S29" s="175" t="s">
        <v>23</v>
      </c>
      <c r="T29" s="165" t="s">
        <v>25</v>
      </c>
      <c r="U29" s="165" t="s">
        <v>23</v>
      </c>
      <c r="V29" s="190"/>
      <c r="W29" s="165"/>
      <c r="X29" s="175"/>
      <c r="Y29" s="165"/>
      <c r="Z29" s="165"/>
    </row>
    <row r="30" s="1" customFormat="1" spans="1:26">
      <c r="A30" s="162" t="s">
        <v>26</v>
      </c>
      <c r="B30" s="173">
        <f t="shared" ref="B30:B36" si="4">N30+P30+Q30+R30+S30+U30+V30</f>
        <v>1220.0267345671</v>
      </c>
      <c r="C30" s="173">
        <f>B30/B36*100</f>
        <v>43.6328033631895</v>
      </c>
      <c r="D30" s="179">
        <v>-9.77074760554136</v>
      </c>
      <c r="E30" s="180">
        <v>2857</v>
      </c>
      <c r="F30" s="181">
        <v>856.761977</v>
      </c>
      <c r="G30" s="110">
        <v>152</v>
      </c>
      <c r="H30" s="181">
        <v>37</v>
      </c>
      <c r="I30" s="110">
        <v>6175</v>
      </c>
      <c r="J30" s="181">
        <v>70.086764</v>
      </c>
      <c r="K30" s="110">
        <v>119</v>
      </c>
      <c r="L30" s="181">
        <v>0.0019065671</v>
      </c>
      <c r="M30" s="180">
        <v>9303</v>
      </c>
      <c r="N30" s="181">
        <v>963.8506475671</v>
      </c>
      <c r="O30" s="110">
        <v>0</v>
      </c>
      <c r="P30" s="181">
        <v>0</v>
      </c>
      <c r="Q30" s="179">
        <v>6.941695</v>
      </c>
      <c r="R30" s="179">
        <v>50.754186</v>
      </c>
      <c r="S30" s="179">
        <v>7.27</v>
      </c>
      <c r="T30" s="180">
        <v>0</v>
      </c>
      <c r="U30" s="180">
        <v>0</v>
      </c>
      <c r="V30" s="179">
        <v>191.210206</v>
      </c>
      <c r="W30" s="110">
        <v>2783</v>
      </c>
      <c r="X30" s="194">
        <v>628.388915</v>
      </c>
      <c r="Y30" s="196">
        <v>101.218099</v>
      </c>
      <c r="Z30" s="196">
        <v>68.764703</v>
      </c>
    </row>
    <row r="31" s="1" customFormat="1" spans="1:26">
      <c r="A31" s="162" t="s">
        <v>27</v>
      </c>
      <c r="B31" s="173">
        <f t="shared" si="4"/>
        <v>593.83</v>
      </c>
      <c r="C31" s="173">
        <f>B31/B36*100</f>
        <v>21.2376228217299</v>
      </c>
      <c r="D31" s="173">
        <v>9.58092672214945</v>
      </c>
      <c r="E31" s="162">
        <v>3081</v>
      </c>
      <c r="F31" s="162">
        <v>502.75</v>
      </c>
      <c r="G31" s="162">
        <v>10</v>
      </c>
      <c r="H31" s="162">
        <v>1.43</v>
      </c>
      <c r="I31" s="162">
        <v>910</v>
      </c>
      <c r="J31" s="162">
        <v>10.3</v>
      </c>
      <c r="K31" s="162">
        <v>0</v>
      </c>
      <c r="L31" s="162">
        <v>0</v>
      </c>
      <c r="M31" s="162">
        <v>4001</v>
      </c>
      <c r="N31" s="162">
        <v>514.48</v>
      </c>
      <c r="O31" s="162">
        <v>27</v>
      </c>
      <c r="P31" s="162">
        <v>50.59</v>
      </c>
      <c r="Q31" s="173">
        <v>0</v>
      </c>
      <c r="R31" s="173">
        <v>3.03</v>
      </c>
      <c r="S31" s="173">
        <v>0</v>
      </c>
      <c r="T31" s="162">
        <v>0</v>
      </c>
      <c r="U31" s="162">
        <v>0</v>
      </c>
      <c r="V31" s="173">
        <v>25.73</v>
      </c>
      <c r="W31" s="162">
        <v>545</v>
      </c>
      <c r="X31" s="173">
        <v>249</v>
      </c>
      <c r="Y31" s="162">
        <v>71.2</v>
      </c>
      <c r="Z31" s="162">
        <v>46.07</v>
      </c>
    </row>
    <row r="32" s="1" customFormat="1" spans="1:26">
      <c r="A32" s="162" t="s">
        <v>28</v>
      </c>
      <c r="B32" s="173">
        <f t="shared" si="4"/>
        <v>276.47</v>
      </c>
      <c r="C32" s="173">
        <f>B32/B36*100</f>
        <v>9.88762033161622</v>
      </c>
      <c r="D32" s="173">
        <v>16.168746585991</v>
      </c>
      <c r="E32" s="162">
        <v>604</v>
      </c>
      <c r="F32" s="162">
        <v>195.12</v>
      </c>
      <c r="G32" s="162">
        <v>26</v>
      </c>
      <c r="H32" s="162">
        <v>5.58</v>
      </c>
      <c r="I32" s="162">
        <v>264</v>
      </c>
      <c r="J32" s="162">
        <v>3.01</v>
      </c>
      <c r="K32" s="162">
        <v>0</v>
      </c>
      <c r="L32" s="162">
        <v>0</v>
      </c>
      <c r="M32" s="162">
        <v>894</v>
      </c>
      <c r="N32" s="162">
        <v>203.71</v>
      </c>
      <c r="O32" s="162">
        <v>0</v>
      </c>
      <c r="P32" s="162">
        <v>0</v>
      </c>
      <c r="Q32" s="173">
        <v>0</v>
      </c>
      <c r="R32" s="173">
        <v>2.83</v>
      </c>
      <c r="S32" s="173">
        <v>59.97</v>
      </c>
      <c r="T32" s="162">
        <v>0</v>
      </c>
      <c r="U32" s="162">
        <v>0</v>
      </c>
      <c r="V32" s="173">
        <v>9.96</v>
      </c>
      <c r="W32" s="162">
        <v>678</v>
      </c>
      <c r="X32" s="173">
        <v>153.21</v>
      </c>
      <c r="Y32" s="162">
        <v>0</v>
      </c>
      <c r="Z32" s="162">
        <v>0</v>
      </c>
    </row>
    <row r="33" s="1" customFormat="1" spans="1:26">
      <c r="A33" s="162" t="s">
        <v>30</v>
      </c>
      <c r="B33" s="173">
        <f t="shared" si="4"/>
        <v>496.846</v>
      </c>
      <c r="C33" s="173">
        <f>B33/B36*100</f>
        <v>17.7691055495431</v>
      </c>
      <c r="D33" s="173">
        <v>-8.02603181435218</v>
      </c>
      <c r="E33" s="162">
        <v>3003</v>
      </c>
      <c r="F33" s="173">
        <v>465.65</v>
      </c>
      <c r="G33" s="162">
        <v>20</v>
      </c>
      <c r="H33" s="173">
        <v>1.87</v>
      </c>
      <c r="I33" s="162">
        <v>0</v>
      </c>
      <c r="J33" s="162">
        <v>0</v>
      </c>
      <c r="K33" s="162">
        <v>0</v>
      </c>
      <c r="L33" s="162">
        <v>0</v>
      </c>
      <c r="M33" s="162">
        <v>3023</v>
      </c>
      <c r="N33" s="173">
        <v>467.52</v>
      </c>
      <c r="O33" s="162">
        <v>5</v>
      </c>
      <c r="P33" s="173">
        <v>10.3</v>
      </c>
      <c r="Q33" s="173">
        <v>4.6</v>
      </c>
      <c r="R33" s="173">
        <v>4.4</v>
      </c>
      <c r="S33" s="173">
        <v>0</v>
      </c>
      <c r="T33" s="162">
        <v>0</v>
      </c>
      <c r="U33" s="162">
        <v>0</v>
      </c>
      <c r="V33" s="173">
        <v>10.026</v>
      </c>
      <c r="W33" s="162">
        <v>27</v>
      </c>
      <c r="X33" s="173">
        <v>160.15</v>
      </c>
      <c r="Y33" s="173">
        <v>46.61</v>
      </c>
      <c r="Z33" s="173">
        <v>28.88</v>
      </c>
    </row>
    <row r="34" s="1" customFormat="1" spans="1:26">
      <c r="A34" s="162" t="s">
        <v>29</v>
      </c>
      <c r="B34" s="173">
        <f t="shared" si="4"/>
        <v>131.39</v>
      </c>
      <c r="C34" s="173">
        <f>B34/B36*100</f>
        <v>4.69900689178231</v>
      </c>
      <c r="D34" s="173">
        <v>33.1745388201905</v>
      </c>
      <c r="E34" s="162">
        <v>674</v>
      </c>
      <c r="F34" s="173">
        <v>93.5</v>
      </c>
      <c r="G34" s="162">
        <v>209</v>
      </c>
      <c r="H34" s="173">
        <v>28.47</v>
      </c>
      <c r="I34" s="162">
        <v>0</v>
      </c>
      <c r="J34" s="162">
        <v>0</v>
      </c>
      <c r="K34" s="162">
        <v>0</v>
      </c>
      <c r="L34" s="162">
        <v>0</v>
      </c>
      <c r="M34" s="162">
        <v>883</v>
      </c>
      <c r="N34" s="173">
        <v>121.97</v>
      </c>
      <c r="O34" s="162">
        <v>0</v>
      </c>
      <c r="P34" s="173">
        <v>0</v>
      </c>
      <c r="Q34" s="173">
        <v>0.01</v>
      </c>
      <c r="R34" s="173">
        <v>1.51</v>
      </c>
      <c r="S34" s="173">
        <v>0</v>
      </c>
      <c r="T34" s="162">
        <v>0</v>
      </c>
      <c r="U34" s="162">
        <v>0</v>
      </c>
      <c r="V34" s="173">
        <v>7.89999999999999</v>
      </c>
      <c r="W34" s="162">
        <v>76</v>
      </c>
      <c r="X34" s="173">
        <v>48.55</v>
      </c>
      <c r="Y34" s="173">
        <v>3.2</v>
      </c>
      <c r="Z34" s="173">
        <v>5.42</v>
      </c>
    </row>
    <row r="35" s="1" customFormat="1" spans="1:26">
      <c r="A35" s="162" t="s">
        <v>31</v>
      </c>
      <c r="B35" s="173">
        <f t="shared" si="4"/>
        <v>77.56</v>
      </c>
      <c r="C35" s="173">
        <f>B35/B36*100</f>
        <v>2.77384104213894</v>
      </c>
      <c r="D35" s="173">
        <v>-24.5672048239642</v>
      </c>
      <c r="E35" s="162">
        <v>186</v>
      </c>
      <c r="F35" s="173">
        <v>74.82</v>
      </c>
      <c r="G35" s="174">
        <v>0</v>
      </c>
      <c r="H35" s="173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186</v>
      </c>
      <c r="N35" s="173">
        <v>74.82</v>
      </c>
      <c r="O35" s="162">
        <v>0</v>
      </c>
      <c r="P35" s="162">
        <v>0</v>
      </c>
      <c r="Q35" s="173">
        <v>0</v>
      </c>
      <c r="R35" s="173">
        <v>1.3</v>
      </c>
      <c r="S35" s="173">
        <v>0</v>
      </c>
      <c r="T35" s="162">
        <v>0</v>
      </c>
      <c r="U35" s="162">
        <v>0</v>
      </c>
      <c r="V35" s="173">
        <v>1.44</v>
      </c>
      <c r="W35" s="162">
        <v>12</v>
      </c>
      <c r="X35" s="173">
        <v>1.48</v>
      </c>
      <c r="Y35" s="173">
        <v>12.84</v>
      </c>
      <c r="Z35" s="173">
        <v>7.66</v>
      </c>
    </row>
    <row r="36" s="1" customFormat="1" ht="15.6" spans="1:27">
      <c r="A36" s="162" t="s">
        <v>34</v>
      </c>
      <c r="B36" s="173">
        <f t="shared" si="4"/>
        <v>2796.1227345671</v>
      </c>
      <c r="C36" s="162"/>
      <c r="D36" s="162">
        <v>-2.7</v>
      </c>
      <c r="E36" s="174">
        <f t="shared" ref="E36:Z36" si="5">SUM(E30:E35)</f>
        <v>10405</v>
      </c>
      <c r="F36" s="173">
        <f t="shared" si="5"/>
        <v>2188.601977</v>
      </c>
      <c r="G36" s="174">
        <f t="shared" si="5"/>
        <v>417</v>
      </c>
      <c r="H36" s="173">
        <f t="shared" si="5"/>
        <v>74.35</v>
      </c>
      <c r="I36" s="174">
        <f t="shared" si="5"/>
        <v>7349</v>
      </c>
      <c r="J36" s="173">
        <f t="shared" si="5"/>
        <v>83.396764</v>
      </c>
      <c r="K36" s="174">
        <f t="shared" si="5"/>
        <v>119</v>
      </c>
      <c r="L36" s="173">
        <f t="shared" si="5"/>
        <v>0.0019065671</v>
      </c>
      <c r="M36" s="174">
        <f t="shared" si="5"/>
        <v>18290</v>
      </c>
      <c r="N36" s="173">
        <f t="shared" si="5"/>
        <v>2346.3506475671</v>
      </c>
      <c r="O36" s="174">
        <f t="shared" si="5"/>
        <v>32</v>
      </c>
      <c r="P36" s="173">
        <f t="shared" si="5"/>
        <v>60.89</v>
      </c>
      <c r="Q36" s="173">
        <f t="shared" si="5"/>
        <v>11.551695</v>
      </c>
      <c r="R36" s="173">
        <f t="shared" si="5"/>
        <v>63.824186</v>
      </c>
      <c r="S36" s="173">
        <f t="shared" si="5"/>
        <v>67.24</v>
      </c>
      <c r="T36" s="174">
        <f t="shared" si="5"/>
        <v>0</v>
      </c>
      <c r="U36" s="173">
        <f t="shared" si="5"/>
        <v>0</v>
      </c>
      <c r="V36" s="173">
        <f t="shared" si="5"/>
        <v>246.266206</v>
      </c>
      <c r="W36" s="174">
        <f t="shared" si="5"/>
        <v>4121</v>
      </c>
      <c r="X36" s="173">
        <f t="shared" si="5"/>
        <v>1240.778915</v>
      </c>
      <c r="Y36" s="173">
        <f t="shared" si="5"/>
        <v>235.068099</v>
      </c>
      <c r="Z36" s="174">
        <f t="shared" si="5"/>
        <v>156.794703</v>
      </c>
      <c r="AA36" s="197"/>
    </row>
    <row r="37" s="1" customFormat="1" ht="20.4" spans="1:27">
      <c r="A37" s="176" t="s">
        <v>38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93"/>
      <c r="R37" s="193"/>
      <c r="S37" s="193"/>
      <c r="T37" s="176"/>
      <c r="U37" s="176"/>
      <c r="V37" s="193"/>
      <c r="W37" s="176"/>
      <c r="X37" s="193"/>
      <c r="Y37" s="176"/>
      <c r="Z37" s="176"/>
      <c r="AA37" s="197"/>
    </row>
    <row r="38" s="1" customFormat="1" ht="15.6" spans="1:27">
      <c r="A38" s="161" t="s">
        <v>2</v>
      </c>
      <c r="B38" s="162" t="s">
        <v>3</v>
      </c>
      <c r="C38" s="163" t="s">
        <v>4</v>
      </c>
      <c r="D38" s="164" t="s">
        <v>5</v>
      </c>
      <c r="E38" s="165" t="s">
        <v>6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2" t="s">
        <v>7</v>
      </c>
      <c r="P38" s="162"/>
      <c r="Q38" s="186" t="s">
        <v>8</v>
      </c>
      <c r="R38" s="186" t="s">
        <v>9</v>
      </c>
      <c r="S38" s="186" t="s">
        <v>10</v>
      </c>
      <c r="T38" s="187" t="s">
        <v>11</v>
      </c>
      <c r="U38" s="188"/>
      <c r="V38" s="186" t="s">
        <v>12</v>
      </c>
      <c r="W38" s="165" t="s">
        <v>13</v>
      </c>
      <c r="X38" s="175" t="s">
        <v>14</v>
      </c>
      <c r="Y38" s="165" t="s">
        <v>15</v>
      </c>
      <c r="Z38" s="165" t="s">
        <v>16</v>
      </c>
      <c r="AA38" s="197"/>
    </row>
    <row r="39" s="1" customFormat="1" ht="15.6" spans="1:27">
      <c r="A39" s="161"/>
      <c r="B39" s="162"/>
      <c r="C39" s="166"/>
      <c r="D39" s="167"/>
      <c r="E39" s="165" t="s">
        <v>17</v>
      </c>
      <c r="F39" s="165"/>
      <c r="G39" s="168" t="s">
        <v>18</v>
      </c>
      <c r="H39" s="169"/>
      <c r="I39" s="162" t="s">
        <v>19</v>
      </c>
      <c r="J39" s="162"/>
      <c r="K39" s="162" t="s">
        <v>20</v>
      </c>
      <c r="L39" s="162"/>
      <c r="M39" s="162" t="s">
        <v>21</v>
      </c>
      <c r="N39" s="162"/>
      <c r="O39" s="162"/>
      <c r="P39" s="162"/>
      <c r="Q39" s="189"/>
      <c r="R39" s="189"/>
      <c r="S39" s="190"/>
      <c r="T39" s="191"/>
      <c r="U39" s="192"/>
      <c r="V39" s="189"/>
      <c r="W39" s="165"/>
      <c r="X39" s="175"/>
      <c r="Y39" s="165"/>
      <c r="Z39" s="165"/>
      <c r="AA39" s="197"/>
    </row>
    <row r="40" s="1" customFormat="1" ht="36" spans="1:27">
      <c r="A40" s="161"/>
      <c r="B40" s="162"/>
      <c r="C40" s="170"/>
      <c r="D40" s="171"/>
      <c r="E40" s="165" t="s">
        <v>22</v>
      </c>
      <c r="F40" s="162" t="s">
        <v>23</v>
      </c>
      <c r="G40" s="165" t="s">
        <v>22</v>
      </c>
      <c r="H40" s="162" t="s">
        <v>23</v>
      </c>
      <c r="I40" s="165" t="s">
        <v>22</v>
      </c>
      <c r="J40" s="162" t="s">
        <v>23</v>
      </c>
      <c r="K40" s="165" t="s">
        <v>22</v>
      </c>
      <c r="L40" s="173" t="s">
        <v>23</v>
      </c>
      <c r="M40" s="165" t="s">
        <v>22</v>
      </c>
      <c r="N40" s="162" t="s">
        <v>23</v>
      </c>
      <c r="O40" s="165" t="s">
        <v>24</v>
      </c>
      <c r="P40" s="162" t="s">
        <v>23</v>
      </c>
      <c r="Q40" s="190"/>
      <c r="R40" s="190"/>
      <c r="S40" s="175" t="s">
        <v>23</v>
      </c>
      <c r="T40" s="165" t="s">
        <v>25</v>
      </c>
      <c r="U40" s="165" t="s">
        <v>23</v>
      </c>
      <c r="V40" s="190"/>
      <c r="W40" s="165"/>
      <c r="X40" s="175"/>
      <c r="Y40" s="165"/>
      <c r="Z40" s="165"/>
      <c r="AA40" s="197"/>
    </row>
    <row r="41" s="1" customFormat="1" spans="1:27">
      <c r="A41" s="162" t="s">
        <v>26</v>
      </c>
      <c r="B41" s="173">
        <f t="shared" ref="B41:B45" si="6">N41+P41+Q41+R41+S41+U41+V41</f>
        <v>889.5700343187</v>
      </c>
      <c r="C41" s="172">
        <f>B41/B45*100</f>
        <v>54.2404204569429</v>
      </c>
      <c r="D41" s="179">
        <v>11.9604053286828</v>
      </c>
      <c r="E41" s="180">
        <v>1896</v>
      </c>
      <c r="F41" s="181">
        <v>554.768095</v>
      </c>
      <c r="G41" s="110">
        <v>99</v>
      </c>
      <c r="H41" s="181">
        <v>24</v>
      </c>
      <c r="I41" s="110">
        <v>4142</v>
      </c>
      <c r="J41" s="181">
        <v>47.087732</v>
      </c>
      <c r="K41" s="110">
        <v>51</v>
      </c>
      <c r="L41" s="181">
        <v>0.0007153187</v>
      </c>
      <c r="M41" s="180">
        <v>6188</v>
      </c>
      <c r="N41" s="181">
        <v>625.8565423187</v>
      </c>
      <c r="O41" s="110">
        <v>3</v>
      </c>
      <c r="P41" s="181">
        <v>4.970904</v>
      </c>
      <c r="Q41" s="179">
        <v>0.355488</v>
      </c>
      <c r="R41" s="179">
        <v>83.460647</v>
      </c>
      <c r="S41" s="179">
        <v>56.95</v>
      </c>
      <c r="T41" s="180">
        <v>10752</v>
      </c>
      <c r="U41" s="180">
        <v>37.16</v>
      </c>
      <c r="V41" s="179">
        <v>80.816453</v>
      </c>
      <c r="W41" s="110">
        <v>3009</v>
      </c>
      <c r="X41" s="194">
        <v>436.11585</v>
      </c>
      <c r="Y41" s="196">
        <v>69.331316</v>
      </c>
      <c r="Z41" s="196">
        <v>45.871637</v>
      </c>
      <c r="AA41" s="198"/>
    </row>
    <row r="42" s="1" customFormat="1" ht="15.6" spans="1:27">
      <c r="A42" s="162" t="s">
        <v>27</v>
      </c>
      <c r="B42" s="173">
        <f t="shared" si="6"/>
        <v>496.66</v>
      </c>
      <c r="C42" s="172">
        <f>B42/B45*100</f>
        <v>30.2832224387788</v>
      </c>
      <c r="D42" s="173">
        <v>36.6289785700531</v>
      </c>
      <c r="E42" s="162">
        <v>2364</v>
      </c>
      <c r="F42" s="162">
        <v>372.51</v>
      </c>
      <c r="G42" s="162">
        <v>0</v>
      </c>
      <c r="H42" s="162">
        <v>0</v>
      </c>
      <c r="I42" s="162">
        <v>2142</v>
      </c>
      <c r="J42" s="162">
        <v>24.25</v>
      </c>
      <c r="K42" s="162">
        <v>0</v>
      </c>
      <c r="L42" s="162">
        <v>0</v>
      </c>
      <c r="M42" s="162">
        <v>4506</v>
      </c>
      <c r="N42" s="162">
        <v>396.76</v>
      </c>
      <c r="O42" s="162">
        <v>1</v>
      </c>
      <c r="P42" s="162">
        <v>0.8</v>
      </c>
      <c r="Q42" s="173">
        <v>0</v>
      </c>
      <c r="R42" s="173">
        <v>14.55</v>
      </c>
      <c r="S42" s="173">
        <v>42.13</v>
      </c>
      <c r="T42" s="162">
        <v>0</v>
      </c>
      <c r="U42" s="162">
        <v>0</v>
      </c>
      <c r="V42" s="173">
        <v>42.42</v>
      </c>
      <c r="W42" s="162">
        <v>530</v>
      </c>
      <c r="X42" s="173">
        <v>185.85</v>
      </c>
      <c r="Y42" s="162">
        <v>54.08</v>
      </c>
      <c r="Z42" s="162">
        <v>29.92</v>
      </c>
      <c r="AA42" s="197"/>
    </row>
    <row r="43" s="1" customFormat="1" ht="15.6" spans="1:27">
      <c r="A43" s="162" t="s">
        <v>28</v>
      </c>
      <c r="B43" s="173">
        <f t="shared" si="6"/>
        <v>45.71</v>
      </c>
      <c r="C43" s="172">
        <f>B43/B45*100</f>
        <v>2.78711009075943</v>
      </c>
      <c r="D43" s="173">
        <v>-5.67478332645481</v>
      </c>
      <c r="E43" s="162">
        <v>49</v>
      </c>
      <c r="F43" s="162">
        <v>16.52</v>
      </c>
      <c r="G43" s="162">
        <v>38</v>
      </c>
      <c r="H43" s="162">
        <v>7.52</v>
      </c>
      <c r="I43" s="162">
        <v>546</v>
      </c>
      <c r="J43" s="162">
        <v>6.18</v>
      </c>
      <c r="K43" s="162">
        <v>3</v>
      </c>
      <c r="L43" s="162">
        <v>0.32</v>
      </c>
      <c r="M43" s="162">
        <v>636</v>
      </c>
      <c r="N43" s="162">
        <v>30.54</v>
      </c>
      <c r="O43" s="162">
        <v>0</v>
      </c>
      <c r="P43" s="162">
        <v>0</v>
      </c>
      <c r="Q43" s="173">
        <v>0</v>
      </c>
      <c r="R43" s="173">
        <v>1.44</v>
      </c>
      <c r="S43" s="173">
        <v>0</v>
      </c>
      <c r="T43" s="162">
        <v>0</v>
      </c>
      <c r="U43" s="162">
        <v>0</v>
      </c>
      <c r="V43" s="173">
        <v>13.73</v>
      </c>
      <c r="W43" s="162">
        <v>188</v>
      </c>
      <c r="X43" s="173">
        <v>32.83</v>
      </c>
      <c r="Y43" s="162">
        <v>0</v>
      </c>
      <c r="Z43" s="162">
        <v>0</v>
      </c>
      <c r="AA43" s="197"/>
    </row>
    <row r="44" s="1" customFormat="1" ht="15.6" spans="1:27">
      <c r="A44" s="162" t="s">
        <v>30</v>
      </c>
      <c r="B44" s="173">
        <f t="shared" si="6"/>
        <v>208.11</v>
      </c>
      <c r="C44" s="172">
        <f>B44/B45*100</f>
        <v>12.6892470135188</v>
      </c>
      <c r="D44" s="173">
        <v>-20.5568221423751</v>
      </c>
      <c r="E44" s="162">
        <v>1302</v>
      </c>
      <c r="F44" s="173">
        <v>197.97</v>
      </c>
      <c r="G44" s="162">
        <v>14</v>
      </c>
      <c r="H44" s="173">
        <v>1.5</v>
      </c>
      <c r="I44" s="162">
        <v>0</v>
      </c>
      <c r="J44" s="173">
        <v>0</v>
      </c>
      <c r="K44" s="162">
        <v>0</v>
      </c>
      <c r="L44" s="162">
        <v>0</v>
      </c>
      <c r="M44" s="162">
        <v>1316</v>
      </c>
      <c r="N44" s="173">
        <v>199.47</v>
      </c>
      <c r="O44" s="162">
        <v>4</v>
      </c>
      <c r="P44" s="173">
        <v>2.3</v>
      </c>
      <c r="Q44" s="173">
        <v>2.6</v>
      </c>
      <c r="R44" s="173">
        <v>1.7</v>
      </c>
      <c r="S44" s="173">
        <v>0</v>
      </c>
      <c r="T44" s="162">
        <v>0</v>
      </c>
      <c r="U44" s="162">
        <v>0</v>
      </c>
      <c r="V44" s="173">
        <v>2.04</v>
      </c>
      <c r="W44" s="162">
        <v>19</v>
      </c>
      <c r="X44" s="173">
        <v>105.73</v>
      </c>
      <c r="Y44" s="173">
        <v>21.23</v>
      </c>
      <c r="Z44" s="173">
        <v>13.99</v>
      </c>
      <c r="AA44" s="197"/>
    </row>
    <row r="45" s="1" customFormat="1" ht="15.6" spans="1:27">
      <c r="A45" s="162" t="s">
        <v>34</v>
      </c>
      <c r="B45" s="173">
        <f t="shared" si="6"/>
        <v>1640.0500343187</v>
      </c>
      <c r="C45" s="182"/>
      <c r="D45" s="173">
        <v>11.68</v>
      </c>
      <c r="E45" s="174">
        <f t="shared" ref="E45:Z45" si="7">SUM(E41:E44)</f>
        <v>5611</v>
      </c>
      <c r="F45" s="173">
        <f t="shared" si="7"/>
        <v>1141.768095</v>
      </c>
      <c r="G45" s="162">
        <f t="shared" si="7"/>
        <v>151</v>
      </c>
      <c r="H45" s="173">
        <f t="shared" si="7"/>
        <v>33.02</v>
      </c>
      <c r="I45" s="174">
        <f t="shared" si="7"/>
        <v>6830</v>
      </c>
      <c r="J45" s="173">
        <f t="shared" si="7"/>
        <v>77.517732</v>
      </c>
      <c r="K45" s="162">
        <f t="shared" si="7"/>
        <v>54</v>
      </c>
      <c r="L45" s="173">
        <f t="shared" si="7"/>
        <v>0.3207153187</v>
      </c>
      <c r="M45" s="173">
        <f t="shared" si="7"/>
        <v>12646</v>
      </c>
      <c r="N45" s="173">
        <f t="shared" si="7"/>
        <v>1252.6265423187</v>
      </c>
      <c r="O45" s="173">
        <f t="shared" si="7"/>
        <v>8</v>
      </c>
      <c r="P45" s="173">
        <f t="shared" si="7"/>
        <v>8.070904</v>
      </c>
      <c r="Q45" s="173">
        <f t="shared" si="7"/>
        <v>2.955488</v>
      </c>
      <c r="R45" s="173">
        <f t="shared" si="7"/>
        <v>101.150647</v>
      </c>
      <c r="S45" s="173">
        <f t="shared" si="7"/>
        <v>99.08</v>
      </c>
      <c r="T45" s="174">
        <f t="shared" si="7"/>
        <v>10752</v>
      </c>
      <c r="U45" s="173">
        <f t="shared" si="7"/>
        <v>37.16</v>
      </c>
      <c r="V45" s="173">
        <f t="shared" si="7"/>
        <v>139.006453</v>
      </c>
      <c r="W45" s="173">
        <f t="shared" si="7"/>
        <v>3746</v>
      </c>
      <c r="X45" s="173">
        <f t="shared" si="7"/>
        <v>760.52585</v>
      </c>
      <c r="Y45" s="173">
        <f t="shared" si="7"/>
        <v>144.641316</v>
      </c>
      <c r="Z45" s="173">
        <f t="shared" si="7"/>
        <v>89.781637</v>
      </c>
      <c r="AA45" s="197"/>
    </row>
    <row r="46" s="1" customFormat="1" ht="20.4" spans="1:27">
      <c r="A46" s="176" t="s">
        <v>39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93"/>
      <c r="R46" s="193"/>
      <c r="S46" s="193"/>
      <c r="T46" s="176"/>
      <c r="U46" s="176"/>
      <c r="V46" s="193"/>
      <c r="W46" s="176"/>
      <c r="X46" s="193"/>
      <c r="Y46" s="176"/>
      <c r="Z46" s="176"/>
      <c r="AA46" s="197"/>
    </row>
    <row r="47" s="1" customFormat="1" ht="15.6" spans="1:27">
      <c r="A47" s="161" t="s">
        <v>2</v>
      </c>
      <c r="B47" s="162" t="s">
        <v>3</v>
      </c>
      <c r="C47" s="163" t="s">
        <v>4</v>
      </c>
      <c r="D47" s="164" t="s">
        <v>5</v>
      </c>
      <c r="E47" s="165" t="s">
        <v>6</v>
      </c>
      <c r="F47" s="165"/>
      <c r="G47" s="165"/>
      <c r="H47" s="165"/>
      <c r="I47" s="165"/>
      <c r="J47" s="165"/>
      <c r="K47" s="165"/>
      <c r="L47" s="165"/>
      <c r="M47" s="165"/>
      <c r="N47" s="165"/>
      <c r="O47" s="162" t="s">
        <v>7</v>
      </c>
      <c r="P47" s="162"/>
      <c r="Q47" s="186" t="s">
        <v>8</v>
      </c>
      <c r="R47" s="186" t="s">
        <v>9</v>
      </c>
      <c r="S47" s="186" t="s">
        <v>10</v>
      </c>
      <c r="T47" s="187" t="s">
        <v>11</v>
      </c>
      <c r="U47" s="188"/>
      <c r="V47" s="186" t="s">
        <v>12</v>
      </c>
      <c r="W47" s="165" t="s">
        <v>13</v>
      </c>
      <c r="X47" s="175" t="s">
        <v>14</v>
      </c>
      <c r="Y47" s="165" t="s">
        <v>15</v>
      </c>
      <c r="Z47" s="165" t="s">
        <v>16</v>
      </c>
      <c r="AA47" s="197"/>
    </row>
    <row r="48" s="1" customFormat="1" ht="15.6" spans="1:27">
      <c r="A48" s="161"/>
      <c r="B48" s="162"/>
      <c r="C48" s="166"/>
      <c r="D48" s="167"/>
      <c r="E48" s="165" t="s">
        <v>17</v>
      </c>
      <c r="F48" s="165"/>
      <c r="G48" s="168" t="s">
        <v>18</v>
      </c>
      <c r="H48" s="169"/>
      <c r="I48" s="162" t="s">
        <v>19</v>
      </c>
      <c r="J48" s="162"/>
      <c r="K48" s="162" t="s">
        <v>20</v>
      </c>
      <c r="L48" s="162"/>
      <c r="M48" s="162" t="s">
        <v>21</v>
      </c>
      <c r="N48" s="162"/>
      <c r="O48" s="162"/>
      <c r="P48" s="162"/>
      <c r="Q48" s="189"/>
      <c r="R48" s="189"/>
      <c r="S48" s="190"/>
      <c r="T48" s="191"/>
      <c r="U48" s="192"/>
      <c r="V48" s="189"/>
      <c r="W48" s="165"/>
      <c r="X48" s="175"/>
      <c r="Y48" s="165"/>
      <c r="Z48" s="165"/>
      <c r="AA48" s="197"/>
    </row>
    <row r="49" s="1" customFormat="1" ht="36" spans="1:27">
      <c r="A49" s="161"/>
      <c r="B49" s="162"/>
      <c r="C49" s="170"/>
      <c r="D49" s="171"/>
      <c r="E49" s="165" t="s">
        <v>22</v>
      </c>
      <c r="F49" s="162" t="s">
        <v>23</v>
      </c>
      <c r="G49" s="165" t="s">
        <v>22</v>
      </c>
      <c r="H49" s="162" t="s">
        <v>23</v>
      </c>
      <c r="I49" s="165" t="s">
        <v>22</v>
      </c>
      <c r="J49" s="162" t="s">
        <v>23</v>
      </c>
      <c r="K49" s="165" t="s">
        <v>22</v>
      </c>
      <c r="L49" s="173" t="s">
        <v>23</v>
      </c>
      <c r="M49" s="165" t="s">
        <v>22</v>
      </c>
      <c r="N49" s="162" t="s">
        <v>23</v>
      </c>
      <c r="O49" s="165" t="s">
        <v>24</v>
      </c>
      <c r="P49" s="162" t="s">
        <v>23</v>
      </c>
      <c r="Q49" s="190"/>
      <c r="R49" s="190"/>
      <c r="S49" s="175" t="s">
        <v>23</v>
      </c>
      <c r="T49" s="165" t="s">
        <v>25</v>
      </c>
      <c r="U49" s="165" t="s">
        <v>23</v>
      </c>
      <c r="V49" s="190"/>
      <c r="W49" s="165"/>
      <c r="X49" s="175"/>
      <c r="Y49" s="165"/>
      <c r="Z49" s="165"/>
      <c r="AA49" s="197"/>
    </row>
    <row r="50" s="1" customFormat="1" ht="15.6" spans="1:27">
      <c r="A50" s="162" t="s">
        <v>26</v>
      </c>
      <c r="B50" s="173">
        <f t="shared" ref="B50:B54" si="8">N50+P50+Q50+R50+S50+U50+V50</f>
        <v>353.636807</v>
      </c>
      <c r="C50" s="172">
        <f>B50/B54*100</f>
        <v>34.6884081533417</v>
      </c>
      <c r="D50" s="179">
        <v>8.11916562753438</v>
      </c>
      <c r="E50" s="180">
        <v>992</v>
      </c>
      <c r="F50" s="181">
        <v>261.351155</v>
      </c>
      <c r="G50" s="110">
        <v>26</v>
      </c>
      <c r="H50" s="181">
        <v>6</v>
      </c>
      <c r="I50" s="110">
        <v>567</v>
      </c>
      <c r="J50" s="181">
        <v>6.445422</v>
      </c>
      <c r="K50" s="110">
        <v>4</v>
      </c>
      <c r="L50" s="181">
        <v>0.131133</v>
      </c>
      <c r="M50" s="180">
        <v>1589</v>
      </c>
      <c r="N50" s="181">
        <v>273.92771</v>
      </c>
      <c r="O50" s="110">
        <v>2</v>
      </c>
      <c r="P50" s="181">
        <v>2.246038</v>
      </c>
      <c r="Q50" s="179">
        <v>0.043428</v>
      </c>
      <c r="R50" s="179">
        <v>26.753559</v>
      </c>
      <c r="S50" s="179">
        <v>1.34</v>
      </c>
      <c r="T50" s="180">
        <v>3855</v>
      </c>
      <c r="U50" s="180">
        <v>13.32</v>
      </c>
      <c r="V50" s="179">
        <v>36.006072</v>
      </c>
      <c r="W50" s="110">
        <v>255</v>
      </c>
      <c r="X50" s="194">
        <v>104.073042</v>
      </c>
      <c r="Y50" s="196">
        <v>43.282726</v>
      </c>
      <c r="Z50" s="196">
        <v>30.720057</v>
      </c>
      <c r="AA50" s="197"/>
    </row>
    <row r="51" s="1" customFormat="1" ht="15.6" spans="1:27">
      <c r="A51" s="162" t="s">
        <v>27</v>
      </c>
      <c r="B51" s="173">
        <f t="shared" si="8"/>
        <v>293.68</v>
      </c>
      <c r="C51" s="172">
        <f>B51/B54*100</f>
        <v>28.8072154957371</v>
      </c>
      <c r="D51" s="172">
        <v>171.523668639053</v>
      </c>
      <c r="E51" s="162">
        <v>791</v>
      </c>
      <c r="F51" s="162">
        <v>107.7</v>
      </c>
      <c r="G51" s="162">
        <v>2</v>
      </c>
      <c r="H51" s="162">
        <v>0.31</v>
      </c>
      <c r="I51" s="162">
        <v>111</v>
      </c>
      <c r="J51" s="162">
        <v>1.26</v>
      </c>
      <c r="K51" s="162">
        <v>0</v>
      </c>
      <c r="L51" s="162">
        <v>0</v>
      </c>
      <c r="M51" s="162">
        <v>904</v>
      </c>
      <c r="N51" s="162">
        <v>109.27</v>
      </c>
      <c r="O51" s="162">
        <v>0</v>
      </c>
      <c r="P51" s="162">
        <v>0</v>
      </c>
      <c r="Q51" s="173">
        <v>0</v>
      </c>
      <c r="R51" s="173">
        <v>2.12</v>
      </c>
      <c r="S51" s="173">
        <v>179.04</v>
      </c>
      <c r="T51" s="162">
        <v>0</v>
      </c>
      <c r="U51" s="162">
        <v>0</v>
      </c>
      <c r="V51" s="173">
        <v>3.25</v>
      </c>
      <c r="W51" s="162">
        <v>82</v>
      </c>
      <c r="X51" s="173">
        <v>48.31</v>
      </c>
      <c r="Y51" s="162">
        <v>18.75</v>
      </c>
      <c r="Z51" s="162">
        <v>14.09</v>
      </c>
      <c r="AA51" s="197"/>
    </row>
    <row r="52" s="1" customFormat="1" ht="15.6" spans="1:27">
      <c r="A52" s="162" t="s">
        <v>28</v>
      </c>
      <c r="B52" s="173">
        <f t="shared" si="8"/>
        <v>292.32</v>
      </c>
      <c r="C52" s="172">
        <f>B52/B54*100</f>
        <v>28.6738124275193</v>
      </c>
      <c r="D52" s="172">
        <v>160.001778884639</v>
      </c>
      <c r="E52" s="162">
        <v>165</v>
      </c>
      <c r="F52" s="162">
        <v>53.81</v>
      </c>
      <c r="G52" s="162">
        <v>14</v>
      </c>
      <c r="H52" s="162">
        <v>2.77</v>
      </c>
      <c r="I52" s="162">
        <v>247</v>
      </c>
      <c r="J52" s="162">
        <v>2.8</v>
      </c>
      <c r="K52" s="162">
        <v>0</v>
      </c>
      <c r="L52" s="162">
        <v>0</v>
      </c>
      <c r="M52" s="162">
        <v>426</v>
      </c>
      <c r="N52" s="162">
        <v>59.38</v>
      </c>
      <c r="O52" s="162">
        <v>2</v>
      </c>
      <c r="P52" s="162">
        <v>2.23</v>
      </c>
      <c r="Q52" s="173">
        <v>0</v>
      </c>
      <c r="R52" s="173">
        <v>8.03</v>
      </c>
      <c r="S52" s="173">
        <v>218.86</v>
      </c>
      <c r="T52" s="162">
        <v>0</v>
      </c>
      <c r="U52" s="162">
        <v>0</v>
      </c>
      <c r="V52" s="173">
        <v>3.82</v>
      </c>
      <c r="W52" s="162">
        <v>112</v>
      </c>
      <c r="X52" s="173">
        <v>132.7</v>
      </c>
      <c r="Y52" s="162">
        <v>0</v>
      </c>
      <c r="Z52" s="162">
        <v>0</v>
      </c>
      <c r="AA52" s="197"/>
    </row>
    <row r="53" s="1" customFormat="1" spans="1:26">
      <c r="A53" s="162" t="s">
        <v>30</v>
      </c>
      <c r="B53" s="173">
        <f t="shared" si="8"/>
        <v>79.83</v>
      </c>
      <c r="C53" s="172">
        <f>B53/B54*100</f>
        <v>7.83056392340197</v>
      </c>
      <c r="D53" s="173">
        <v>58.2761290901812</v>
      </c>
      <c r="E53" s="162">
        <v>458</v>
      </c>
      <c r="F53" s="173">
        <v>81.02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2">
        <v>458</v>
      </c>
      <c r="N53" s="173">
        <v>81.02</v>
      </c>
      <c r="O53" s="162">
        <v>3</v>
      </c>
      <c r="P53" s="173">
        <v>0.16</v>
      </c>
      <c r="Q53" s="173">
        <v>0</v>
      </c>
      <c r="R53" s="173">
        <v>0</v>
      </c>
      <c r="S53" s="173">
        <v>-2.28</v>
      </c>
      <c r="T53" s="162">
        <v>0</v>
      </c>
      <c r="U53" s="162">
        <v>0</v>
      </c>
      <c r="V53" s="173">
        <v>0.93</v>
      </c>
      <c r="W53" s="162">
        <v>10</v>
      </c>
      <c r="X53" s="173">
        <v>22.75</v>
      </c>
      <c r="Y53" s="162">
        <v>8.24</v>
      </c>
      <c r="Z53" s="162">
        <v>5.18</v>
      </c>
    </row>
    <row r="54" s="1" customFormat="1" spans="1:26">
      <c r="A54" s="162" t="s">
        <v>34</v>
      </c>
      <c r="B54" s="173">
        <f t="shared" si="8"/>
        <v>1019.466807</v>
      </c>
      <c r="C54" s="182"/>
      <c r="D54" s="162">
        <v>70.45</v>
      </c>
      <c r="E54" s="174">
        <f t="shared" ref="E54:Z54" si="9">SUM(E50:E53)</f>
        <v>2406</v>
      </c>
      <c r="F54" s="173">
        <f t="shared" si="9"/>
        <v>503.881155</v>
      </c>
      <c r="G54" s="174">
        <f t="shared" si="9"/>
        <v>42</v>
      </c>
      <c r="H54" s="173">
        <f t="shared" si="9"/>
        <v>9.08</v>
      </c>
      <c r="I54" s="174">
        <f t="shared" si="9"/>
        <v>925</v>
      </c>
      <c r="J54" s="173">
        <f t="shared" si="9"/>
        <v>10.505422</v>
      </c>
      <c r="K54" s="174">
        <f t="shared" si="9"/>
        <v>4</v>
      </c>
      <c r="L54" s="173">
        <f t="shared" si="9"/>
        <v>0.131133</v>
      </c>
      <c r="M54" s="174">
        <f t="shared" si="9"/>
        <v>3377</v>
      </c>
      <c r="N54" s="173">
        <f t="shared" si="9"/>
        <v>523.59771</v>
      </c>
      <c r="O54" s="174">
        <f t="shared" si="9"/>
        <v>7</v>
      </c>
      <c r="P54" s="173">
        <f t="shared" si="9"/>
        <v>4.636038</v>
      </c>
      <c r="Q54" s="173">
        <f t="shared" si="9"/>
        <v>0.043428</v>
      </c>
      <c r="R54" s="173">
        <f t="shared" si="9"/>
        <v>36.903559</v>
      </c>
      <c r="S54" s="173">
        <f t="shared" si="9"/>
        <v>396.96</v>
      </c>
      <c r="T54" s="174">
        <f t="shared" si="9"/>
        <v>3855</v>
      </c>
      <c r="U54" s="173">
        <f t="shared" si="9"/>
        <v>13.32</v>
      </c>
      <c r="V54" s="173">
        <f t="shared" si="9"/>
        <v>44.006072</v>
      </c>
      <c r="W54" s="174">
        <f t="shared" si="9"/>
        <v>459</v>
      </c>
      <c r="X54" s="173">
        <f t="shared" si="9"/>
        <v>307.833042</v>
      </c>
      <c r="Y54" s="173">
        <f t="shared" si="9"/>
        <v>70.272726</v>
      </c>
      <c r="Z54" s="173">
        <f t="shared" si="9"/>
        <v>49.990057</v>
      </c>
    </row>
    <row r="55" s="1" customFormat="1" ht="20.4" spans="1:26">
      <c r="A55" s="176" t="s">
        <v>40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93"/>
      <c r="R55" s="193"/>
      <c r="S55" s="193"/>
      <c r="T55" s="176"/>
      <c r="U55" s="176"/>
      <c r="V55" s="193"/>
      <c r="W55" s="176"/>
      <c r="X55" s="193"/>
      <c r="Y55" s="176"/>
      <c r="Z55" s="176"/>
    </row>
    <row r="56" s="1" customFormat="1" spans="1:26">
      <c r="A56" s="161" t="s">
        <v>2</v>
      </c>
      <c r="B56" s="162" t="s">
        <v>3</v>
      </c>
      <c r="C56" s="163" t="s">
        <v>4</v>
      </c>
      <c r="D56" s="164" t="s">
        <v>5</v>
      </c>
      <c r="E56" s="165" t="s">
        <v>6</v>
      </c>
      <c r="F56" s="165"/>
      <c r="G56" s="165"/>
      <c r="H56" s="165"/>
      <c r="I56" s="165"/>
      <c r="J56" s="165"/>
      <c r="K56" s="165"/>
      <c r="L56" s="165"/>
      <c r="M56" s="165"/>
      <c r="N56" s="165"/>
      <c r="O56" s="162" t="s">
        <v>7</v>
      </c>
      <c r="P56" s="162"/>
      <c r="Q56" s="186" t="s">
        <v>8</v>
      </c>
      <c r="R56" s="186" t="s">
        <v>9</v>
      </c>
      <c r="S56" s="186" t="s">
        <v>10</v>
      </c>
      <c r="T56" s="187" t="s">
        <v>11</v>
      </c>
      <c r="U56" s="188"/>
      <c r="V56" s="186" t="s">
        <v>12</v>
      </c>
      <c r="W56" s="165" t="s">
        <v>13</v>
      </c>
      <c r="X56" s="175" t="s">
        <v>14</v>
      </c>
      <c r="Y56" s="165" t="s">
        <v>15</v>
      </c>
      <c r="Z56" s="165" t="s">
        <v>16</v>
      </c>
    </row>
    <row r="57" s="1" customFormat="1" spans="1:26">
      <c r="A57" s="161"/>
      <c r="B57" s="162"/>
      <c r="C57" s="166"/>
      <c r="D57" s="167"/>
      <c r="E57" s="165" t="s">
        <v>17</v>
      </c>
      <c r="F57" s="165"/>
      <c r="G57" s="168" t="s">
        <v>18</v>
      </c>
      <c r="H57" s="169"/>
      <c r="I57" s="162" t="s">
        <v>19</v>
      </c>
      <c r="J57" s="162"/>
      <c r="K57" s="162" t="s">
        <v>20</v>
      </c>
      <c r="L57" s="162"/>
      <c r="M57" s="162" t="s">
        <v>21</v>
      </c>
      <c r="N57" s="162"/>
      <c r="O57" s="162"/>
      <c r="P57" s="162"/>
      <c r="Q57" s="189"/>
      <c r="R57" s="189"/>
      <c r="S57" s="190"/>
      <c r="T57" s="191"/>
      <c r="U57" s="192"/>
      <c r="V57" s="189"/>
      <c r="W57" s="165"/>
      <c r="X57" s="175"/>
      <c r="Y57" s="165"/>
      <c r="Z57" s="165"/>
    </row>
    <row r="58" s="1" customFormat="1" ht="36" spans="1:26">
      <c r="A58" s="161"/>
      <c r="B58" s="162"/>
      <c r="C58" s="170"/>
      <c r="D58" s="171"/>
      <c r="E58" s="165" t="s">
        <v>22</v>
      </c>
      <c r="F58" s="162" t="s">
        <v>23</v>
      </c>
      <c r="G58" s="165" t="s">
        <v>22</v>
      </c>
      <c r="H58" s="162" t="s">
        <v>23</v>
      </c>
      <c r="I58" s="165" t="s">
        <v>22</v>
      </c>
      <c r="J58" s="162" t="s">
        <v>23</v>
      </c>
      <c r="K58" s="165" t="s">
        <v>22</v>
      </c>
      <c r="L58" s="173" t="s">
        <v>23</v>
      </c>
      <c r="M58" s="165" t="s">
        <v>22</v>
      </c>
      <c r="N58" s="162" t="s">
        <v>23</v>
      </c>
      <c r="O58" s="165" t="s">
        <v>24</v>
      </c>
      <c r="P58" s="162" t="s">
        <v>23</v>
      </c>
      <c r="Q58" s="190"/>
      <c r="R58" s="190"/>
      <c r="S58" s="175" t="s">
        <v>23</v>
      </c>
      <c r="T58" s="165" t="s">
        <v>25</v>
      </c>
      <c r="U58" s="165" t="s">
        <v>23</v>
      </c>
      <c r="V58" s="190"/>
      <c r="W58" s="165"/>
      <c r="X58" s="175"/>
      <c r="Y58" s="165"/>
      <c r="Z58" s="165"/>
    </row>
    <row r="59" s="1" customFormat="1" spans="1:26">
      <c r="A59" s="162" t="s">
        <v>26</v>
      </c>
      <c r="B59" s="173">
        <f t="shared" ref="B59:B63" si="10">N59+P59+Q59+R59+S59+U59+V59</f>
        <v>443.157739</v>
      </c>
      <c r="C59" s="172">
        <f t="shared" ref="C59:C62" si="11">B59/B$63*100</f>
        <v>47.8754195930683</v>
      </c>
      <c r="D59" s="179">
        <v>-1.77746982688818</v>
      </c>
      <c r="E59" s="180">
        <v>1363</v>
      </c>
      <c r="F59" s="181">
        <v>356.567757</v>
      </c>
      <c r="G59" s="110">
        <v>17</v>
      </c>
      <c r="H59" s="181">
        <v>4</v>
      </c>
      <c r="I59" s="110">
        <v>1784</v>
      </c>
      <c r="J59" s="181">
        <v>20.25704</v>
      </c>
      <c r="K59" s="110">
        <v>10</v>
      </c>
      <c r="L59" s="181">
        <v>0.823872</v>
      </c>
      <c r="M59" s="180">
        <v>3174</v>
      </c>
      <c r="N59" s="181">
        <v>381.648669</v>
      </c>
      <c r="O59" s="110">
        <v>1</v>
      </c>
      <c r="P59" s="181">
        <v>0.198114</v>
      </c>
      <c r="Q59" s="179">
        <v>0.029595</v>
      </c>
      <c r="R59" s="179">
        <v>2.875664</v>
      </c>
      <c r="S59" s="179">
        <v>11.32</v>
      </c>
      <c r="T59" s="180">
        <v>0</v>
      </c>
      <c r="U59" s="180">
        <v>0</v>
      </c>
      <c r="V59" s="179">
        <v>47.085697</v>
      </c>
      <c r="W59" s="110">
        <v>833</v>
      </c>
      <c r="X59" s="194">
        <v>155.507114</v>
      </c>
      <c r="Y59" s="196">
        <v>50.782445</v>
      </c>
      <c r="Z59" s="196">
        <v>34.823886</v>
      </c>
    </row>
    <row r="60" s="1" customFormat="1" spans="1:26">
      <c r="A60" s="162" t="s">
        <v>27</v>
      </c>
      <c r="B60" s="173">
        <f t="shared" si="10"/>
        <v>302.01</v>
      </c>
      <c r="C60" s="172">
        <f t="shared" si="11"/>
        <v>32.6268824819114</v>
      </c>
      <c r="D60" s="173">
        <v>31.744023730588</v>
      </c>
      <c r="E60" s="162">
        <v>1455</v>
      </c>
      <c r="F60" s="162">
        <v>286.5</v>
      </c>
      <c r="G60" s="183">
        <v>0</v>
      </c>
      <c r="H60" s="162">
        <v>0</v>
      </c>
      <c r="I60" s="183">
        <v>138</v>
      </c>
      <c r="J60" s="162">
        <v>1.56</v>
      </c>
      <c r="K60" s="183">
        <v>0</v>
      </c>
      <c r="L60" s="162">
        <v>0</v>
      </c>
      <c r="M60" s="183">
        <v>1593</v>
      </c>
      <c r="N60" s="162">
        <v>288.06</v>
      </c>
      <c r="O60" s="183">
        <v>1</v>
      </c>
      <c r="P60" s="162">
        <v>0.75</v>
      </c>
      <c r="Q60" s="173">
        <v>0</v>
      </c>
      <c r="R60" s="173">
        <v>2.07</v>
      </c>
      <c r="S60" s="173">
        <v>0</v>
      </c>
      <c r="T60" s="183">
        <v>0</v>
      </c>
      <c r="U60" s="162">
        <v>0</v>
      </c>
      <c r="V60" s="173">
        <v>11.13</v>
      </c>
      <c r="W60" s="162">
        <v>177</v>
      </c>
      <c r="X60" s="173">
        <v>71.26</v>
      </c>
      <c r="Y60" s="162">
        <v>35.21</v>
      </c>
      <c r="Z60" s="162">
        <v>23.11</v>
      </c>
    </row>
    <row r="61" s="1" customFormat="1" spans="1:26">
      <c r="A61" s="162" t="s">
        <v>30</v>
      </c>
      <c r="B61" s="173">
        <f t="shared" si="10"/>
        <v>164.21</v>
      </c>
      <c r="C61" s="172">
        <f t="shared" si="11"/>
        <v>17.7400098419081</v>
      </c>
      <c r="D61" s="173" t="s">
        <v>36</v>
      </c>
      <c r="E61" s="162">
        <v>692</v>
      </c>
      <c r="F61" s="162">
        <v>162.15</v>
      </c>
      <c r="G61" s="183">
        <v>0</v>
      </c>
      <c r="H61" s="162">
        <v>0</v>
      </c>
      <c r="I61" s="183">
        <v>0</v>
      </c>
      <c r="J61" s="162">
        <v>0</v>
      </c>
      <c r="K61" s="183">
        <v>0</v>
      </c>
      <c r="L61" s="162">
        <v>0</v>
      </c>
      <c r="M61" s="183">
        <v>692</v>
      </c>
      <c r="N61" s="162">
        <v>162.15</v>
      </c>
      <c r="O61" s="183">
        <v>0</v>
      </c>
      <c r="P61" s="173">
        <v>0</v>
      </c>
      <c r="Q61" s="173">
        <v>0</v>
      </c>
      <c r="R61" s="173">
        <v>0</v>
      </c>
      <c r="S61" s="173">
        <v>0</v>
      </c>
      <c r="T61" s="183">
        <v>0</v>
      </c>
      <c r="U61" s="162">
        <v>0</v>
      </c>
      <c r="V61" s="173">
        <v>2.06</v>
      </c>
      <c r="W61" s="162">
        <v>10</v>
      </c>
      <c r="X61" s="173">
        <v>7.58</v>
      </c>
      <c r="Y61" s="162">
        <v>16.04</v>
      </c>
      <c r="Z61" s="162">
        <v>9.45</v>
      </c>
    </row>
    <row r="62" s="1" customFormat="1" spans="1:26">
      <c r="A62" s="162" t="s">
        <v>32</v>
      </c>
      <c r="B62" s="173">
        <f t="shared" si="10"/>
        <v>16.27</v>
      </c>
      <c r="C62" s="172">
        <f t="shared" si="11"/>
        <v>1.75768808311214</v>
      </c>
      <c r="D62" s="173">
        <v>423.151125401929</v>
      </c>
      <c r="E62" s="162">
        <v>8</v>
      </c>
      <c r="F62" s="162">
        <v>3.15</v>
      </c>
      <c r="G62" s="183">
        <v>0</v>
      </c>
      <c r="H62" s="162">
        <v>0</v>
      </c>
      <c r="I62" s="183">
        <v>0</v>
      </c>
      <c r="J62" s="162">
        <v>0</v>
      </c>
      <c r="K62" s="183">
        <v>0</v>
      </c>
      <c r="L62" s="162">
        <v>0</v>
      </c>
      <c r="M62" s="183">
        <v>8</v>
      </c>
      <c r="N62" s="162">
        <v>3.15</v>
      </c>
      <c r="O62" s="183">
        <v>0</v>
      </c>
      <c r="P62" s="162">
        <v>0</v>
      </c>
      <c r="Q62" s="173">
        <v>0</v>
      </c>
      <c r="R62" s="173">
        <v>0</v>
      </c>
      <c r="S62" s="173">
        <v>13.12</v>
      </c>
      <c r="T62" s="183">
        <v>0</v>
      </c>
      <c r="U62" s="162">
        <v>0</v>
      </c>
      <c r="V62" s="173">
        <v>0</v>
      </c>
      <c r="W62" s="162">
        <v>140</v>
      </c>
      <c r="X62" s="173">
        <v>10.48</v>
      </c>
      <c r="Y62" s="162">
        <v>0</v>
      </c>
      <c r="Z62" s="162">
        <v>0</v>
      </c>
    </row>
    <row r="63" s="1" customFormat="1" spans="1:26">
      <c r="A63" s="162" t="s">
        <v>34</v>
      </c>
      <c r="B63" s="173">
        <f t="shared" si="10"/>
        <v>925.647739</v>
      </c>
      <c r="C63" s="172"/>
      <c r="D63" s="173">
        <v>35.42</v>
      </c>
      <c r="E63" s="174">
        <f t="shared" ref="E63:Z63" si="12">SUM(E59:E62)</f>
        <v>3518</v>
      </c>
      <c r="F63" s="173">
        <f t="shared" si="12"/>
        <v>808.367757</v>
      </c>
      <c r="G63" s="174">
        <f t="shared" si="12"/>
        <v>17</v>
      </c>
      <c r="H63" s="173">
        <f t="shared" si="12"/>
        <v>4</v>
      </c>
      <c r="I63" s="174">
        <f t="shared" si="12"/>
        <v>1922</v>
      </c>
      <c r="J63" s="173">
        <f t="shared" si="12"/>
        <v>21.81704</v>
      </c>
      <c r="K63" s="174">
        <f t="shared" si="12"/>
        <v>10</v>
      </c>
      <c r="L63" s="173">
        <f t="shared" si="12"/>
        <v>0.823872</v>
      </c>
      <c r="M63" s="174">
        <f t="shared" si="12"/>
        <v>5467</v>
      </c>
      <c r="N63" s="173">
        <f t="shared" si="12"/>
        <v>835.008669</v>
      </c>
      <c r="O63" s="174">
        <f t="shared" si="12"/>
        <v>2</v>
      </c>
      <c r="P63" s="173">
        <f t="shared" si="12"/>
        <v>0.948114</v>
      </c>
      <c r="Q63" s="173">
        <f t="shared" si="12"/>
        <v>0.029595</v>
      </c>
      <c r="R63" s="173">
        <f t="shared" si="12"/>
        <v>4.945664</v>
      </c>
      <c r="S63" s="173">
        <f t="shared" si="12"/>
        <v>24.44</v>
      </c>
      <c r="T63" s="174">
        <f t="shared" si="12"/>
        <v>0</v>
      </c>
      <c r="U63" s="173">
        <f t="shared" si="12"/>
        <v>0</v>
      </c>
      <c r="V63" s="173">
        <f t="shared" si="12"/>
        <v>60.275697</v>
      </c>
      <c r="W63" s="174">
        <f t="shared" si="12"/>
        <v>1160</v>
      </c>
      <c r="X63" s="173">
        <f t="shared" si="12"/>
        <v>244.827114</v>
      </c>
      <c r="Y63" s="173">
        <f t="shared" si="12"/>
        <v>102.032445</v>
      </c>
      <c r="Z63" s="173">
        <f t="shared" si="12"/>
        <v>67.383886</v>
      </c>
    </row>
    <row r="64" s="1" customFormat="1" ht="20.4" spans="1:26">
      <c r="A64" s="176" t="s">
        <v>41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93"/>
      <c r="R64" s="193"/>
      <c r="S64" s="193"/>
      <c r="T64" s="176"/>
      <c r="U64" s="176"/>
      <c r="V64" s="193"/>
      <c r="W64" s="176"/>
      <c r="X64" s="193"/>
      <c r="Y64" s="176"/>
      <c r="Z64" s="176"/>
    </row>
    <row r="65" s="1" customFormat="1" spans="1:26">
      <c r="A65" s="161" t="s">
        <v>2</v>
      </c>
      <c r="B65" s="162" t="s">
        <v>3</v>
      </c>
      <c r="C65" s="163" t="s">
        <v>4</v>
      </c>
      <c r="D65" s="164" t="s">
        <v>5</v>
      </c>
      <c r="E65" s="165" t="s">
        <v>6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2" t="s">
        <v>7</v>
      </c>
      <c r="P65" s="162"/>
      <c r="Q65" s="186" t="s">
        <v>8</v>
      </c>
      <c r="R65" s="186" t="s">
        <v>9</v>
      </c>
      <c r="S65" s="186" t="s">
        <v>10</v>
      </c>
      <c r="T65" s="187" t="s">
        <v>11</v>
      </c>
      <c r="U65" s="188"/>
      <c r="V65" s="186" t="s">
        <v>12</v>
      </c>
      <c r="W65" s="165" t="s">
        <v>13</v>
      </c>
      <c r="X65" s="175" t="s">
        <v>14</v>
      </c>
      <c r="Y65" s="165" t="s">
        <v>15</v>
      </c>
      <c r="Z65" s="165" t="s">
        <v>16</v>
      </c>
    </row>
    <row r="66" s="1" customFormat="1" spans="1:26">
      <c r="A66" s="161"/>
      <c r="B66" s="162"/>
      <c r="C66" s="166"/>
      <c r="D66" s="167"/>
      <c r="E66" s="165" t="s">
        <v>17</v>
      </c>
      <c r="F66" s="165"/>
      <c r="G66" s="168" t="s">
        <v>18</v>
      </c>
      <c r="H66" s="169"/>
      <c r="I66" s="162" t="s">
        <v>19</v>
      </c>
      <c r="J66" s="162"/>
      <c r="K66" s="162" t="s">
        <v>20</v>
      </c>
      <c r="L66" s="162"/>
      <c r="M66" s="162" t="s">
        <v>21</v>
      </c>
      <c r="N66" s="162"/>
      <c r="O66" s="162"/>
      <c r="P66" s="162"/>
      <c r="Q66" s="189"/>
      <c r="R66" s="189"/>
      <c r="S66" s="190"/>
      <c r="T66" s="191"/>
      <c r="U66" s="192"/>
      <c r="V66" s="189"/>
      <c r="W66" s="165"/>
      <c r="X66" s="175"/>
      <c r="Y66" s="165"/>
      <c r="Z66" s="165"/>
    </row>
    <row r="67" s="1" customFormat="1" ht="36" spans="1:26">
      <c r="A67" s="161"/>
      <c r="B67" s="162"/>
      <c r="C67" s="170"/>
      <c r="D67" s="171"/>
      <c r="E67" s="165" t="s">
        <v>22</v>
      </c>
      <c r="F67" s="162" t="s">
        <v>23</v>
      </c>
      <c r="G67" s="165" t="s">
        <v>22</v>
      </c>
      <c r="H67" s="162" t="s">
        <v>23</v>
      </c>
      <c r="I67" s="165" t="s">
        <v>22</v>
      </c>
      <c r="J67" s="162" t="s">
        <v>23</v>
      </c>
      <c r="K67" s="165" t="s">
        <v>22</v>
      </c>
      <c r="L67" s="173" t="s">
        <v>23</v>
      </c>
      <c r="M67" s="165" t="s">
        <v>22</v>
      </c>
      <c r="N67" s="162" t="s">
        <v>23</v>
      </c>
      <c r="O67" s="165" t="s">
        <v>24</v>
      </c>
      <c r="P67" s="162" t="s">
        <v>23</v>
      </c>
      <c r="Q67" s="190"/>
      <c r="R67" s="190"/>
      <c r="S67" s="175" t="s">
        <v>23</v>
      </c>
      <c r="T67" s="165" t="s">
        <v>25</v>
      </c>
      <c r="U67" s="165" t="s">
        <v>23</v>
      </c>
      <c r="V67" s="190"/>
      <c r="W67" s="165"/>
      <c r="X67" s="175"/>
      <c r="Y67" s="165"/>
      <c r="Z67" s="165"/>
    </row>
    <row r="68" s="1" customFormat="1" spans="1:26">
      <c r="A68" s="162" t="s">
        <v>26</v>
      </c>
      <c r="B68" s="173">
        <f t="shared" ref="B68:B71" si="13">N68+P68+Q68+R68+S68+U68+V68</f>
        <v>330.188493</v>
      </c>
      <c r="C68" s="172">
        <f>B68/B71*100</f>
        <v>61.8714609033515</v>
      </c>
      <c r="D68" s="172">
        <v>11.0879704165454</v>
      </c>
      <c r="E68" s="199">
        <v>824</v>
      </c>
      <c r="F68" s="75">
        <v>251.053822</v>
      </c>
      <c r="G68" s="199">
        <v>17</v>
      </c>
      <c r="H68" s="75">
        <v>4</v>
      </c>
      <c r="I68" s="199">
        <v>840</v>
      </c>
      <c r="J68" s="75">
        <v>9.62285</v>
      </c>
      <c r="K68" s="199">
        <v>1</v>
      </c>
      <c r="L68" s="75">
        <v>0.204056</v>
      </c>
      <c r="M68" s="208">
        <v>1682</v>
      </c>
      <c r="N68" s="209">
        <v>264.880728</v>
      </c>
      <c r="O68" s="118">
        <v>0</v>
      </c>
      <c r="P68" s="75">
        <v>0</v>
      </c>
      <c r="Q68" s="75">
        <v>12.405772</v>
      </c>
      <c r="R68" s="179">
        <v>19.704246</v>
      </c>
      <c r="S68" s="75">
        <v>1.62</v>
      </c>
      <c r="T68" s="118">
        <v>3358</v>
      </c>
      <c r="U68" s="118">
        <v>11.6</v>
      </c>
      <c r="V68" s="75">
        <v>19.977747</v>
      </c>
      <c r="W68" s="211">
        <v>267</v>
      </c>
      <c r="X68" s="75">
        <v>110.377372</v>
      </c>
      <c r="Y68" s="75">
        <v>32.044848</v>
      </c>
      <c r="Z68" s="75">
        <v>22.364676</v>
      </c>
    </row>
    <row r="69" s="1" customFormat="1" spans="1:26">
      <c r="A69" s="162" t="s">
        <v>27</v>
      </c>
      <c r="B69" s="173">
        <f t="shared" si="13"/>
        <v>92.35</v>
      </c>
      <c r="C69" s="172">
        <f>B69/B71*100</f>
        <v>17.3047502731251</v>
      </c>
      <c r="D69" s="172">
        <v>-4.67588769611891</v>
      </c>
      <c r="E69" s="162">
        <v>383</v>
      </c>
      <c r="F69" s="162">
        <v>63.16</v>
      </c>
      <c r="G69" s="162">
        <v>2</v>
      </c>
      <c r="H69" s="162">
        <v>0.19</v>
      </c>
      <c r="I69" s="162">
        <v>28</v>
      </c>
      <c r="J69" s="162">
        <v>0.32</v>
      </c>
      <c r="K69" s="162">
        <v>0</v>
      </c>
      <c r="L69" s="162">
        <v>0</v>
      </c>
      <c r="M69" s="162">
        <v>413</v>
      </c>
      <c r="N69" s="162">
        <v>63.67</v>
      </c>
      <c r="O69" s="162">
        <v>1</v>
      </c>
      <c r="P69" s="162">
        <v>1.25</v>
      </c>
      <c r="Q69" s="173">
        <v>0</v>
      </c>
      <c r="R69" s="173">
        <v>13.46</v>
      </c>
      <c r="S69" s="173">
        <v>0</v>
      </c>
      <c r="T69" s="162">
        <v>0</v>
      </c>
      <c r="U69" s="162">
        <v>0</v>
      </c>
      <c r="V69" s="173">
        <v>13.97</v>
      </c>
      <c r="W69" s="162">
        <v>149</v>
      </c>
      <c r="X69" s="173">
        <v>65.95</v>
      </c>
      <c r="Y69" s="162">
        <v>12.87</v>
      </c>
      <c r="Z69" s="162">
        <v>9.22</v>
      </c>
    </row>
    <row r="70" s="1" customFormat="1" spans="1:26">
      <c r="A70" s="162" t="s">
        <v>28</v>
      </c>
      <c r="B70" s="173">
        <f t="shared" si="13"/>
        <v>111.13</v>
      </c>
      <c r="C70" s="172">
        <f>B70/B71*100</f>
        <v>20.8237888235234</v>
      </c>
      <c r="D70" s="173">
        <v>189.476426152644</v>
      </c>
      <c r="E70" s="162">
        <v>21</v>
      </c>
      <c r="F70" s="162">
        <v>6.04</v>
      </c>
      <c r="G70" s="162">
        <v>16</v>
      </c>
      <c r="H70" s="162">
        <v>3.48</v>
      </c>
      <c r="I70" s="162">
        <v>264</v>
      </c>
      <c r="J70" s="162">
        <v>2.98</v>
      </c>
      <c r="K70" s="162">
        <v>0</v>
      </c>
      <c r="L70" s="162">
        <v>0</v>
      </c>
      <c r="M70" s="162">
        <v>301</v>
      </c>
      <c r="N70" s="162">
        <v>12.5</v>
      </c>
      <c r="O70" s="162">
        <v>0</v>
      </c>
      <c r="P70" s="162">
        <v>0</v>
      </c>
      <c r="Q70" s="173">
        <v>0</v>
      </c>
      <c r="R70" s="173">
        <v>0</v>
      </c>
      <c r="S70" s="173">
        <v>92.8</v>
      </c>
      <c r="T70" s="162">
        <v>0</v>
      </c>
      <c r="U70" s="162">
        <v>0</v>
      </c>
      <c r="V70" s="173">
        <v>5.83</v>
      </c>
      <c r="W70" s="162">
        <v>675</v>
      </c>
      <c r="X70" s="173">
        <v>311.12</v>
      </c>
      <c r="Y70" s="162">
        <v>0</v>
      </c>
      <c r="Z70" s="162">
        <v>0</v>
      </c>
    </row>
    <row r="71" s="1" customFormat="1" spans="1:26">
      <c r="A71" s="162" t="s">
        <v>34</v>
      </c>
      <c r="B71" s="173">
        <f t="shared" si="13"/>
        <v>533.668493</v>
      </c>
      <c r="C71" s="182"/>
      <c r="D71" s="162">
        <v>23.39</v>
      </c>
      <c r="E71" s="174">
        <f t="shared" ref="E71:Z71" si="14">SUM(E68:E70)</f>
        <v>1228</v>
      </c>
      <c r="F71" s="173">
        <f t="shared" si="14"/>
        <v>320.253822</v>
      </c>
      <c r="G71" s="174">
        <f t="shared" si="14"/>
        <v>35</v>
      </c>
      <c r="H71" s="173">
        <f t="shared" si="14"/>
        <v>7.67</v>
      </c>
      <c r="I71" s="174">
        <f t="shared" si="14"/>
        <v>1132</v>
      </c>
      <c r="J71" s="173">
        <f t="shared" si="14"/>
        <v>12.92285</v>
      </c>
      <c r="K71" s="174">
        <f t="shared" si="14"/>
        <v>1</v>
      </c>
      <c r="L71" s="173">
        <f t="shared" si="14"/>
        <v>0.204056</v>
      </c>
      <c r="M71" s="174">
        <f t="shared" si="14"/>
        <v>2396</v>
      </c>
      <c r="N71" s="173">
        <f t="shared" si="14"/>
        <v>341.050728</v>
      </c>
      <c r="O71" s="174">
        <f t="shared" si="14"/>
        <v>1</v>
      </c>
      <c r="P71" s="173">
        <f t="shared" si="14"/>
        <v>1.25</v>
      </c>
      <c r="Q71" s="173">
        <f t="shared" si="14"/>
        <v>12.405772</v>
      </c>
      <c r="R71" s="173">
        <f t="shared" si="14"/>
        <v>33.164246</v>
      </c>
      <c r="S71" s="173">
        <f t="shared" si="14"/>
        <v>94.42</v>
      </c>
      <c r="T71" s="174">
        <f t="shared" si="14"/>
        <v>3358</v>
      </c>
      <c r="U71" s="173">
        <f t="shared" si="14"/>
        <v>11.6</v>
      </c>
      <c r="V71" s="173">
        <f t="shared" si="14"/>
        <v>39.777747</v>
      </c>
      <c r="W71" s="174">
        <f t="shared" si="14"/>
        <v>1091</v>
      </c>
      <c r="X71" s="173">
        <f t="shared" si="14"/>
        <v>487.447372</v>
      </c>
      <c r="Y71" s="173">
        <f t="shared" si="14"/>
        <v>44.914848</v>
      </c>
      <c r="Z71" s="173">
        <f t="shared" si="14"/>
        <v>31.584676</v>
      </c>
    </row>
    <row r="72" s="1" customFormat="1" ht="20.4" spans="1:26">
      <c r="A72" s="176" t="s">
        <v>42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93"/>
      <c r="R72" s="193"/>
      <c r="S72" s="193"/>
      <c r="T72" s="176"/>
      <c r="U72" s="176"/>
      <c r="V72" s="193"/>
      <c r="W72" s="176"/>
      <c r="X72" s="193"/>
      <c r="Y72" s="176"/>
      <c r="Z72" s="176"/>
    </row>
    <row r="73" s="1" customFormat="1" spans="1:26">
      <c r="A73" s="161" t="s">
        <v>2</v>
      </c>
      <c r="B73" s="162" t="s">
        <v>3</v>
      </c>
      <c r="C73" s="163" t="s">
        <v>4</v>
      </c>
      <c r="D73" s="164" t="s">
        <v>5</v>
      </c>
      <c r="E73" s="165" t="s">
        <v>6</v>
      </c>
      <c r="F73" s="165"/>
      <c r="G73" s="165"/>
      <c r="H73" s="165"/>
      <c r="I73" s="165"/>
      <c r="J73" s="165"/>
      <c r="K73" s="165"/>
      <c r="L73" s="165"/>
      <c r="M73" s="165"/>
      <c r="N73" s="165"/>
      <c r="O73" s="162" t="s">
        <v>7</v>
      </c>
      <c r="P73" s="162"/>
      <c r="Q73" s="186" t="s">
        <v>8</v>
      </c>
      <c r="R73" s="186" t="s">
        <v>9</v>
      </c>
      <c r="S73" s="186" t="s">
        <v>10</v>
      </c>
      <c r="T73" s="187" t="s">
        <v>11</v>
      </c>
      <c r="U73" s="188"/>
      <c r="V73" s="186" t="s">
        <v>12</v>
      </c>
      <c r="W73" s="165" t="s">
        <v>13</v>
      </c>
      <c r="X73" s="175" t="s">
        <v>14</v>
      </c>
      <c r="Y73" s="165" t="s">
        <v>15</v>
      </c>
      <c r="Z73" s="165" t="s">
        <v>16</v>
      </c>
    </row>
    <row r="74" s="1" customFormat="1" spans="1:26">
      <c r="A74" s="161"/>
      <c r="B74" s="162"/>
      <c r="C74" s="166"/>
      <c r="D74" s="167"/>
      <c r="E74" s="165" t="s">
        <v>17</v>
      </c>
      <c r="F74" s="165"/>
      <c r="G74" s="168" t="s">
        <v>18</v>
      </c>
      <c r="H74" s="169"/>
      <c r="I74" s="162" t="s">
        <v>19</v>
      </c>
      <c r="J74" s="162"/>
      <c r="K74" s="162" t="s">
        <v>20</v>
      </c>
      <c r="L74" s="162"/>
      <c r="M74" s="162" t="s">
        <v>21</v>
      </c>
      <c r="N74" s="162"/>
      <c r="O74" s="162"/>
      <c r="P74" s="162"/>
      <c r="Q74" s="189"/>
      <c r="R74" s="189"/>
      <c r="S74" s="190"/>
      <c r="T74" s="191"/>
      <c r="U74" s="192"/>
      <c r="V74" s="189"/>
      <c r="W74" s="165"/>
      <c r="X74" s="175"/>
      <c r="Y74" s="165"/>
      <c r="Z74" s="165"/>
    </row>
    <row r="75" s="1" customFormat="1" ht="36" spans="1:26">
      <c r="A75" s="161"/>
      <c r="B75" s="162"/>
      <c r="C75" s="170"/>
      <c r="D75" s="171"/>
      <c r="E75" s="165" t="s">
        <v>22</v>
      </c>
      <c r="F75" s="162" t="s">
        <v>23</v>
      </c>
      <c r="G75" s="165" t="s">
        <v>22</v>
      </c>
      <c r="H75" s="162" t="s">
        <v>23</v>
      </c>
      <c r="I75" s="165" t="s">
        <v>22</v>
      </c>
      <c r="J75" s="162" t="s">
        <v>23</v>
      </c>
      <c r="K75" s="165" t="s">
        <v>22</v>
      </c>
      <c r="L75" s="173" t="s">
        <v>23</v>
      </c>
      <c r="M75" s="165" t="s">
        <v>22</v>
      </c>
      <c r="N75" s="162" t="s">
        <v>23</v>
      </c>
      <c r="O75" s="165" t="s">
        <v>24</v>
      </c>
      <c r="P75" s="162" t="s">
        <v>23</v>
      </c>
      <c r="Q75" s="190"/>
      <c r="R75" s="190"/>
      <c r="S75" s="175" t="s">
        <v>23</v>
      </c>
      <c r="T75" s="165" t="s">
        <v>25</v>
      </c>
      <c r="U75" s="165" t="s">
        <v>23</v>
      </c>
      <c r="V75" s="190"/>
      <c r="W75" s="165"/>
      <c r="X75" s="175"/>
      <c r="Y75" s="165"/>
      <c r="Z75" s="165"/>
    </row>
    <row r="76" s="1" customFormat="1" spans="1:26">
      <c r="A76" s="162" t="s">
        <v>26</v>
      </c>
      <c r="B76" s="173">
        <f t="shared" ref="B76:B79" si="15">N76+P76+Q76+R76+S76+U76+V76</f>
        <v>922.215566</v>
      </c>
      <c r="C76" s="172">
        <f>B76/B79*100</f>
        <v>63.7348919116705</v>
      </c>
      <c r="D76" s="179">
        <v>-9.27066076744662</v>
      </c>
      <c r="E76" s="180">
        <v>2830</v>
      </c>
      <c r="F76" s="181">
        <v>861.914504</v>
      </c>
      <c r="G76" s="110">
        <v>19</v>
      </c>
      <c r="H76" s="181">
        <v>4</v>
      </c>
      <c r="I76" s="110">
        <v>1501</v>
      </c>
      <c r="J76" s="181">
        <v>17.082807</v>
      </c>
      <c r="K76" s="110">
        <v>1</v>
      </c>
      <c r="L76" s="181">
        <v>0.21132</v>
      </c>
      <c r="M76" s="180">
        <v>4351</v>
      </c>
      <c r="N76" s="181">
        <v>883.208631</v>
      </c>
      <c r="O76" s="110">
        <v>2</v>
      </c>
      <c r="P76" s="181">
        <v>1.623868</v>
      </c>
      <c r="Q76" s="179">
        <v>0.017657</v>
      </c>
      <c r="R76" s="179">
        <v>9.100463</v>
      </c>
      <c r="S76" s="179">
        <v>0</v>
      </c>
      <c r="T76" s="180">
        <v>0</v>
      </c>
      <c r="U76" s="180">
        <v>0</v>
      </c>
      <c r="V76" s="179">
        <v>28.264947</v>
      </c>
      <c r="W76" s="110">
        <v>629</v>
      </c>
      <c r="X76" s="194">
        <v>259.659011</v>
      </c>
      <c r="Y76" s="196">
        <v>119.790944</v>
      </c>
      <c r="Z76" s="196">
        <v>84.615701</v>
      </c>
    </row>
    <row r="77" s="1" customFormat="1" spans="1:26">
      <c r="A77" s="162" t="s">
        <v>27</v>
      </c>
      <c r="B77" s="173">
        <f t="shared" si="15"/>
        <v>183.07</v>
      </c>
      <c r="C77" s="172">
        <f>B77/B79*100</f>
        <v>12.6520816742205</v>
      </c>
      <c r="D77" s="173">
        <v>4.53377491006679</v>
      </c>
      <c r="E77" s="162">
        <v>1071</v>
      </c>
      <c r="F77" s="173">
        <v>165.32</v>
      </c>
      <c r="G77" s="174">
        <v>0</v>
      </c>
      <c r="H77" s="173">
        <v>0</v>
      </c>
      <c r="I77" s="162">
        <v>70</v>
      </c>
      <c r="J77" s="162">
        <v>0.79</v>
      </c>
      <c r="K77" s="162">
        <v>0</v>
      </c>
      <c r="L77" s="162">
        <v>0</v>
      </c>
      <c r="M77" s="162">
        <v>1141</v>
      </c>
      <c r="N77" s="162">
        <v>166.11</v>
      </c>
      <c r="O77" s="162">
        <v>2</v>
      </c>
      <c r="P77" s="162">
        <v>1.41</v>
      </c>
      <c r="Q77" s="173">
        <v>0</v>
      </c>
      <c r="R77" s="173">
        <v>11.13</v>
      </c>
      <c r="S77" s="173">
        <v>0</v>
      </c>
      <c r="T77" s="162">
        <v>0</v>
      </c>
      <c r="U77" s="162">
        <v>0</v>
      </c>
      <c r="V77" s="173">
        <v>4.42</v>
      </c>
      <c r="W77" s="162">
        <v>141</v>
      </c>
      <c r="X77" s="173">
        <v>52.43</v>
      </c>
      <c r="Y77" s="162">
        <v>7.41</v>
      </c>
      <c r="Z77" s="162">
        <v>0</v>
      </c>
    </row>
    <row r="78" s="1" customFormat="1" spans="1:26">
      <c r="A78" s="162" t="s">
        <v>30</v>
      </c>
      <c r="B78" s="173">
        <f t="shared" si="15"/>
        <v>341.67</v>
      </c>
      <c r="C78" s="172">
        <f>B78/B79*100</f>
        <v>23.613026414109</v>
      </c>
      <c r="D78" s="173" t="s">
        <v>36</v>
      </c>
      <c r="E78" s="162">
        <v>1633</v>
      </c>
      <c r="F78" s="173">
        <v>335.61</v>
      </c>
      <c r="G78" s="174">
        <v>0</v>
      </c>
      <c r="H78" s="173">
        <v>0</v>
      </c>
      <c r="I78" s="162">
        <v>0</v>
      </c>
      <c r="J78" s="162">
        <v>0</v>
      </c>
      <c r="K78" s="162">
        <v>0</v>
      </c>
      <c r="L78" s="162">
        <v>0</v>
      </c>
      <c r="M78" s="162">
        <v>1633</v>
      </c>
      <c r="N78" s="162">
        <v>335.61</v>
      </c>
      <c r="O78" s="162">
        <v>2</v>
      </c>
      <c r="P78" s="173">
        <v>0.26</v>
      </c>
      <c r="Q78" s="173">
        <v>0.5</v>
      </c>
      <c r="R78" s="173">
        <v>0.5</v>
      </c>
      <c r="S78" s="173">
        <v>0</v>
      </c>
      <c r="T78" s="162">
        <v>0</v>
      </c>
      <c r="U78" s="162">
        <v>0</v>
      </c>
      <c r="V78" s="173">
        <v>4.8</v>
      </c>
      <c r="W78" s="162">
        <v>10</v>
      </c>
      <c r="X78" s="173">
        <v>33.36</v>
      </c>
      <c r="Y78" s="162">
        <v>32.36</v>
      </c>
      <c r="Z78" s="162">
        <v>19.88</v>
      </c>
    </row>
    <row r="79" s="1" customFormat="1" spans="1:26">
      <c r="A79" s="162" t="s">
        <v>34</v>
      </c>
      <c r="B79" s="173">
        <f t="shared" si="15"/>
        <v>1446.955566</v>
      </c>
      <c r="C79" s="182"/>
      <c r="D79" s="162">
        <v>21.43</v>
      </c>
      <c r="E79" s="174">
        <f t="shared" ref="E79:Z79" si="16">SUM(E76:E78)</f>
        <v>5534</v>
      </c>
      <c r="F79" s="173">
        <f t="shared" si="16"/>
        <v>1362.844504</v>
      </c>
      <c r="G79" s="174">
        <f t="shared" si="16"/>
        <v>19</v>
      </c>
      <c r="H79" s="173">
        <f t="shared" si="16"/>
        <v>4</v>
      </c>
      <c r="I79" s="174">
        <f t="shared" si="16"/>
        <v>1571</v>
      </c>
      <c r="J79" s="173">
        <f t="shared" si="16"/>
        <v>17.872807</v>
      </c>
      <c r="K79" s="174">
        <f t="shared" si="16"/>
        <v>1</v>
      </c>
      <c r="L79" s="173">
        <f t="shared" si="16"/>
        <v>0.21132</v>
      </c>
      <c r="M79" s="174">
        <f t="shared" si="16"/>
        <v>7125</v>
      </c>
      <c r="N79" s="173">
        <f t="shared" si="16"/>
        <v>1384.928631</v>
      </c>
      <c r="O79" s="174">
        <f t="shared" si="16"/>
        <v>6</v>
      </c>
      <c r="P79" s="173">
        <f t="shared" si="16"/>
        <v>3.293868</v>
      </c>
      <c r="Q79" s="173">
        <f t="shared" si="16"/>
        <v>0.517657</v>
      </c>
      <c r="R79" s="173">
        <f t="shared" si="16"/>
        <v>20.730463</v>
      </c>
      <c r="S79" s="173">
        <f t="shared" si="16"/>
        <v>0</v>
      </c>
      <c r="T79" s="174">
        <f t="shared" si="16"/>
        <v>0</v>
      </c>
      <c r="U79" s="173">
        <f t="shared" si="16"/>
        <v>0</v>
      </c>
      <c r="V79" s="173">
        <f t="shared" si="16"/>
        <v>37.484947</v>
      </c>
      <c r="W79" s="174">
        <f t="shared" si="16"/>
        <v>780</v>
      </c>
      <c r="X79" s="173">
        <f t="shared" si="16"/>
        <v>345.449011</v>
      </c>
      <c r="Y79" s="173">
        <f t="shared" si="16"/>
        <v>159.560944</v>
      </c>
      <c r="Z79" s="173">
        <f t="shared" si="16"/>
        <v>104.495701</v>
      </c>
    </row>
    <row r="80" s="1" customFormat="1" ht="20.4" spans="1:26">
      <c r="A80" s="176" t="s">
        <v>43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93"/>
      <c r="R80" s="193"/>
      <c r="S80" s="193"/>
      <c r="T80" s="176"/>
      <c r="U80" s="176"/>
      <c r="V80" s="193"/>
      <c r="W80" s="176"/>
      <c r="X80" s="193"/>
      <c r="Y80" s="176"/>
      <c r="Z80" s="176"/>
    </row>
    <row r="81" s="1" customFormat="1" spans="1:26">
      <c r="A81" s="161" t="s">
        <v>2</v>
      </c>
      <c r="B81" s="162" t="s">
        <v>3</v>
      </c>
      <c r="C81" s="163" t="s">
        <v>4</v>
      </c>
      <c r="D81" s="164" t="s">
        <v>5</v>
      </c>
      <c r="E81" s="165" t="s">
        <v>6</v>
      </c>
      <c r="F81" s="165"/>
      <c r="G81" s="165"/>
      <c r="H81" s="165"/>
      <c r="I81" s="165"/>
      <c r="J81" s="165"/>
      <c r="K81" s="165"/>
      <c r="L81" s="165"/>
      <c r="M81" s="165"/>
      <c r="N81" s="165"/>
      <c r="O81" s="162" t="s">
        <v>7</v>
      </c>
      <c r="P81" s="162"/>
      <c r="Q81" s="186" t="s">
        <v>8</v>
      </c>
      <c r="R81" s="186" t="s">
        <v>9</v>
      </c>
      <c r="S81" s="186" t="s">
        <v>10</v>
      </c>
      <c r="T81" s="187" t="s">
        <v>11</v>
      </c>
      <c r="U81" s="188"/>
      <c r="V81" s="186" t="s">
        <v>12</v>
      </c>
      <c r="W81" s="165" t="s">
        <v>13</v>
      </c>
      <c r="X81" s="175" t="s">
        <v>14</v>
      </c>
      <c r="Y81" s="165" t="s">
        <v>15</v>
      </c>
      <c r="Z81" s="165" t="s">
        <v>16</v>
      </c>
    </row>
    <row r="82" s="1" customFormat="1" spans="1:26">
      <c r="A82" s="161"/>
      <c r="B82" s="162"/>
      <c r="C82" s="166"/>
      <c r="D82" s="167"/>
      <c r="E82" s="165" t="s">
        <v>17</v>
      </c>
      <c r="F82" s="165"/>
      <c r="G82" s="168" t="s">
        <v>18</v>
      </c>
      <c r="H82" s="169"/>
      <c r="I82" s="162" t="s">
        <v>19</v>
      </c>
      <c r="J82" s="162"/>
      <c r="K82" s="162" t="s">
        <v>20</v>
      </c>
      <c r="L82" s="162"/>
      <c r="M82" s="162" t="s">
        <v>21</v>
      </c>
      <c r="N82" s="162"/>
      <c r="O82" s="162"/>
      <c r="P82" s="162"/>
      <c r="Q82" s="189"/>
      <c r="R82" s="189"/>
      <c r="S82" s="190"/>
      <c r="T82" s="191"/>
      <c r="U82" s="192"/>
      <c r="V82" s="189"/>
      <c r="W82" s="165"/>
      <c r="X82" s="175"/>
      <c r="Y82" s="165"/>
      <c r="Z82" s="165"/>
    </row>
    <row r="83" s="1" customFormat="1" ht="36" spans="1:26">
      <c r="A83" s="161"/>
      <c r="B83" s="162"/>
      <c r="C83" s="170"/>
      <c r="D83" s="171"/>
      <c r="E83" s="165" t="s">
        <v>22</v>
      </c>
      <c r="F83" s="162" t="s">
        <v>23</v>
      </c>
      <c r="G83" s="165" t="s">
        <v>22</v>
      </c>
      <c r="H83" s="162" t="s">
        <v>23</v>
      </c>
      <c r="I83" s="165" t="s">
        <v>22</v>
      </c>
      <c r="J83" s="162" t="s">
        <v>23</v>
      </c>
      <c r="K83" s="165" t="s">
        <v>22</v>
      </c>
      <c r="L83" s="173" t="s">
        <v>23</v>
      </c>
      <c r="M83" s="165" t="s">
        <v>22</v>
      </c>
      <c r="N83" s="162" t="s">
        <v>23</v>
      </c>
      <c r="O83" s="165" t="s">
        <v>24</v>
      </c>
      <c r="P83" s="162" t="s">
        <v>23</v>
      </c>
      <c r="Q83" s="190"/>
      <c r="R83" s="190"/>
      <c r="S83" s="175" t="s">
        <v>23</v>
      </c>
      <c r="T83" s="165" t="s">
        <v>25</v>
      </c>
      <c r="U83" s="165" t="s">
        <v>23</v>
      </c>
      <c r="V83" s="190"/>
      <c r="W83" s="165"/>
      <c r="X83" s="175"/>
      <c r="Y83" s="165"/>
      <c r="Z83" s="165"/>
    </row>
    <row r="84" s="1" customFormat="1" spans="1:26">
      <c r="A84" s="162" t="s">
        <v>26</v>
      </c>
      <c r="B84" s="173">
        <f t="shared" ref="B84:B92" si="17">N84+P84+Q84+R84+S84+U84+V84</f>
        <v>3057.269822</v>
      </c>
      <c r="C84" s="172">
        <f>B84/B92*100</f>
        <v>33.609890151705</v>
      </c>
      <c r="D84" s="179">
        <v>6.18908620527683</v>
      </c>
      <c r="E84" s="180">
        <v>7586</v>
      </c>
      <c r="F84" s="181">
        <v>2327.11</v>
      </c>
      <c r="G84" s="110">
        <v>1160</v>
      </c>
      <c r="H84" s="181">
        <v>290</v>
      </c>
      <c r="I84" s="110">
        <v>529</v>
      </c>
      <c r="J84" s="181">
        <v>6.240715</v>
      </c>
      <c r="K84" s="110">
        <v>2</v>
      </c>
      <c r="L84" s="181">
        <v>0.016982</v>
      </c>
      <c r="M84" s="180">
        <v>9277.06538</v>
      </c>
      <c r="N84" s="181">
        <v>2623.367697</v>
      </c>
      <c r="O84" s="110">
        <v>16</v>
      </c>
      <c r="P84" s="181">
        <v>23.078965</v>
      </c>
      <c r="Q84" s="179">
        <v>1.404439</v>
      </c>
      <c r="R84" s="179">
        <v>236.940799</v>
      </c>
      <c r="S84" s="179">
        <v>0</v>
      </c>
      <c r="T84" s="180">
        <v>5833</v>
      </c>
      <c r="U84" s="180">
        <v>20.16</v>
      </c>
      <c r="V84" s="179">
        <v>152.317922</v>
      </c>
      <c r="W84" s="110">
        <v>2306</v>
      </c>
      <c r="X84" s="194">
        <v>2207.246893</v>
      </c>
      <c r="Y84" s="196">
        <v>810.582067</v>
      </c>
      <c r="Z84" s="196">
        <v>196.18385</v>
      </c>
    </row>
    <row r="85" s="1" customFormat="1" spans="1:26">
      <c r="A85" s="162" t="s">
        <v>27</v>
      </c>
      <c r="B85" s="173">
        <f t="shared" si="17"/>
        <v>1345.38</v>
      </c>
      <c r="C85" s="172">
        <f>B85/B92*100</f>
        <v>14.7903445377681</v>
      </c>
      <c r="D85" s="173">
        <v>-3.97893129117212</v>
      </c>
      <c r="E85" s="162">
        <v>7568</v>
      </c>
      <c r="F85" s="162">
        <v>1227.54</v>
      </c>
      <c r="G85" s="200">
        <v>83</v>
      </c>
      <c r="H85" s="162">
        <v>8.98</v>
      </c>
      <c r="I85" s="200">
        <v>172</v>
      </c>
      <c r="J85" s="162">
        <v>1.95</v>
      </c>
      <c r="K85" s="200">
        <v>0</v>
      </c>
      <c r="L85" s="162">
        <v>0</v>
      </c>
      <c r="M85" s="200">
        <v>7823</v>
      </c>
      <c r="N85" s="173">
        <v>1238.47</v>
      </c>
      <c r="O85" s="200">
        <v>33</v>
      </c>
      <c r="P85" s="162">
        <v>11.5</v>
      </c>
      <c r="Q85" s="173">
        <v>0.45</v>
      </c>
      <c r="R85" s="173">
        <v>31.72</v>
      </c>
      <c r="S85" s="173">
        <v>0</v>
      </c>
      <c r="T85" s="200">
        <v>0</v>
      </c>
      <c r="U85" s="162">
        <v>0</v>
      </c>
      <c r="V85" s="173">
        <v>63.24</v>
      </c>
      <c r="W85" s="200">
        <v>1127</v>
      </c>
      <c r="X85" s="173">
        <v>568.67</v>
      </c>
      <c r="Y85" s="162">
        <v>235.01</v>
      </c>
      <c r="Z85" s="162">
        <v>142.79</v>
      </c>
    </row>
    <row r="86" s="1" customFormat="1" spans="1:26">
      <c r="A86" s="162" t="s">
        <v>28</v>
      </c>
      <c r="B86" s="173">
        <f t="shared" si="17"/>
        <v>838.49</v>
      </c>
      <c r="C86" s="172">
        <f>B86/B92*100</f>
        <v>9.21788341693288</v>
      </c>
      <c r="D86" s="173">
        <v>13.9361080537551</v>
      </c>
      <c r="E86" s="162">
        <v>1187</v>
      </c>
      <c r="F86" s="162">
        <v>558.81</v>
      </c>
      <c r="G86" s="200">
        <v>58</v>
      </c>
      <c r="H86" s="162">
        <v>12.68</v>
      </c>
      <c r="I86" s="200">
        <v>1302</v>
      </c>
      <c r="J86" s="162">
        <v>14.74</v>
      </c>
      <c r="K86" s="200">
        <v>0</v>
      </c>
      <c r="L86" s="162">
        <v>0</v>
      </c>
      <c r="M86" s="200">
        <v>2547</v>
      </c>
      <c r="N86" s="173">
        <v>586.23</v>
      </c>
      <c r="O86" s="200">
        <v>1</v>
      </c>
      <c r="P86" s="162">
        <v>0.48</v>
      </c>
      <c r="Q86" s="173">
        <v>0.25</v>
      </c>
      <c r="R86" s="173">
        <v>23.68</v>
      </c>
      <c r="S86" s="173">
        <v>204.41</v>
      </c>
      <c r="T86" s="200">
        <v>0</v>
      </c>
      <c r="U86" s="162">
        <v>0</v>
      </c>
      <c r="V86" s="173">
        <v>23.44</v>
      </c>
      <c r="W86" s="200">
        <v>1250</v>
      </c>
      <c r="X86" s="173">
        <v>415.7</v>
      </c>
      <c r="Y86" s="162">
        <v>0</v>
      </c>
      <c r="Z86" s="162">
        <v>0</v>
      </c>
    </row>
    <row r="87" s="1" customFormat="1" spans="1:26">
      <c r="A87" s="162" t="s">
        <v>29</v>
      </c>
      <c r="B87" s="173">
        <f t="shared" si="17"/>
        <v>369.33</v>
      </c>
      <c r="C87" s="172">
        <f>B87/B92*100</f>
        <v>4.06020451332255</v>
      </c>
      <c r="D87" s="173">
        <v>-9.74119602140814</v>
      </c>
      <c r="E87" s="162">
        <v>804</v>
      </c>
      <c r="F87" s="162">
        <v>131.82</v>
      </c>
      <c r="G87" s="200">
        <v>1856</v>
      </c>
      <c r="H87" s="162">
        <v>224.75</v>
      </c>
      <c r="I87" s="200">
        <v>0</v>
      </c>
      <c r="J87" s="162">
        <v>0</v>
      </c>
      <c r="K87" s="200">
        <v>0</v>
      </c>
      <c r="L87" s="162">
        <v>0</v>
      </c>
      <c r="M87" s="200">
        <v>2660</v>
      </c>
      <c r="N87" s="173">
        <v>356.57</v>
      </c>
      <c r="O87" s="200">
        <v>0</v>
      </c>
      <c r="P87" s="162">
        <v>0</v>
      </c>
      <c r="Q87" s="173">
        <v>0.66</v>
      </c>
      <c r="R87" s="173">
        <v>0.72</v>
      </c>
      <c r="S87" s="173">
        <v>0</v>
      </c>
      <c r="T87" s="200">
        <v>0</v>
      </c>
      <c r="U87" s="162">
        <v>0</v>
      </c>
      <c r="V87" s="173">
        <v>11.38</v>
      </c>
      <c r="W87" s="200">
        <v>440</v>
      </c>
      <c r="X87" s="173">
        <v>275.41</v>
      </c>
      <c r="Y87" s="162">
        <v>17.52</v>
      </c>
      <c r="Z87" s="162">
        <v>18.86</v>
      </c>
    </row>
    <row r="88" s="1" customFormat="1" spans="1:26">
      <c r="A88" s="162" t="s">
        <v>30</v>
      </c>
      <c r="B88" s="173">
        <f t="shared" si="17"/>
        <v>1161.34</v>
      </c>
      <c r="C88" s="172">
        <f>B88/B92*100</f>
        <v>12.7671131765684</v>
      </c>
      <c r="D88" s="173">
        <v>-32.3505287969318</v>
      </c>
      <c r="E88" s="162">
        <v>6907</v>
      </c>
      <c r="F88" s="173">
        <v>1092.68</v>
      </c>
      <c r="G88" s="200">
        <v>77</v>
      </c>
      <c r="H88" s="173">
        <v>7.88</v>
      </c>
      <c r="I88" s="200">
        <v>0</v>
      </c>
      <c r="J88" s="173">
        <v>0</v>
      </c>
      <c r="K88" s="200">
        <v>0</v>
      </c>
      <c r="L88" s="162">
        <v>0</v>
      </c>
      <c r="M88" s="200">
        <v>6984</v>
      </c>
      <c r="N88" s="173">
        <v>1100.56</v>
      </c>
      <c r="O88" s="200">
        <v>75</v>
      </c>
      <c r="P88" s="173">
        <v>9.5</v>
      </c>
      <c r="Q88" s="173">
        <v>10.2</v>
      </c>
      <c r="R88" s="173">
        <v>9.3</v>
      </c>
      <c r="S88" s="173">
        <v>0</v>
      </c>
      <c r="T88" s="200">
        <v>0</v>
      </c>
      <c r="U88" s="162">
        <v>0</v>
      </c>
      <c r="V88" s="173">
        <v>31.78</v>
      </c>
      <c r="W88" s="200">
        <v>170</v>
      </c>
      <c r="X88" s="173">
        <v>758.63</v>
      </c>
      <c r="Y88" s="173">
        <v>123.12</v>
      </c>
      <c r="Z88" s="173">
        <v>66.27</v>
      </c>
    </row>
    <row r="89" s="1" customFormat="1" spans="1:26">
      <c r="A89" s="162" t="s">
        <v>31</v>
      </c>
      <c r="B89" s="173">
        <f t="shared" si="17"/>
        <v>353.21</v>
      </c>
      <c r="C89" s="172">
        <f>B89/B92*100</f>
        <v>3.88299037757739</v>
      </c>
      <c r="D89" s="173">
        <v>-33.3213773314204</v>
      </c>
      <c r="E89" s="162">
        <v>632</v>
      </c>
      <c r="F89" s="173">
        <v>279.18</v>
      </c>
      <c r="G89" s="200">
        <v>188</v>
      </c>
      <c r="H89" s="173">
        <v>63.96</v>
      </c>
      <c r="I89" s="200">
        <v>30</v>
      </c>
      <c r="J89" s="162">
        <v>0.34</v>
      </c>
      <c r="K89" s="200">
        <v>0</v>
      </c>
      <c r="L89" s="162">
        <v>0</v>
      </c>
      <c r="M89" s="200">
        <v>850</v>
      </c>
      <c r="N89" s="173">
        <v>343.48</v>
      </c>
      <c r="O89" s="200">
        <v>0</v>
      </c>
      <c r="P89" s="162">
        <v>0</v>
      </c>
      <c r="Q89" s="173">
        <v>0</v>
      </c>
      <c r="R89" s="173">
        <v>0</v>
      </c>
      <c r="S89" s="173">
        <v>0</v>
      </c>
      <c r="T89" s="200">
        <v>0</v>
      </c>
      <c r="U89" s="162">
        <v>0</v>
      </c>
      <c r="V89" s="173">
        <v>9.73</v>
      </c>
      <c r="W89" s="200">
        <v>40</v>
      </c>
      <c r="X89" s="173">
        <v>12.33</v>
      </c>
      <c r="Y89" s="162">
        <v>59.9</v>
      </c>
      <c r="Z89" s="162">
        <v>30.51</v>
      </c>
    </row>
    <row r="90" s="1" customFormat="1" spans="1:26">
      <c r="A90" s="162" t="s">
        <v>32</v>
      </c>
      <c r="B90" s="173">
        <f t="shared" si="17"/>
        <v>3.89</v>
      </c>
      <c r="C90" s="172">
        <f>B90/B92*100</f>
        <v>0.042764453352895</v>
      </c>
      <c r="D90" s="173">
        <v>455.714285714286</v>
      </c>
      <c r="E90" s="162">
        <v>10</v>
      </c>
      <c r="F90" s="173">
        <v>3.89</v>
      </c>
      <c r="G90" s="200">
        <v>0</v>
      </c>
      <c r="H90" s="173">
        <v>0</v>
      </c>
      <c r="I90" s="200">
        <v>0</v>
      </c>
      <c r="J90" s="162">
        <v>0</v>
      </c>
      <c r="K90" s="200">
        <v>0</v>
      </c>
      <c r="L90" s="162">
        <v>0</v>
      </c>
      <c r="M90" s="200">
        <v>10</v>
      </c>
      <c r="N90" s="173">
        <v>3.89</v>
      </c>
      <c r="O90" s="200">
        <v>0</v>
      </c>
      <c r="P90" s="162">
        <v>0</v>
      </c>
      <c r="Q90" s="173">
        <v>0</v>
      </c>
      <c r="R90" s="173">
        <v>0</v>
      </c>
      <c r="S90" s="173">
        <v>0</v>
      </c>
      <c r="T90" s="200">
        <v>0</v>
      </c>
      <c r="U90" s="162">
        <v>0</v>
      </c>
      <c r="V90" s="173">
        <v>0</v>
      </c>
      <c r="W90" s="200">
        <v>4</v>
      </c>
      <c r="X90" s="173">
        <v>0.65</v>
      </c>
      <c r="Y90" s="162">
        <v>0.68</v>
      </c>
      <c r="Z90" s="162">
        <v>0.45</v>
      </c>
    </row>
    <row r="91" s="1" customFormat="1" spans="1:26">
      <c r="A91" s="162" t="s">
        <v>33</v>
      </c>
      <c r="B91" s="173">
        <f t="shared" si="17"/>
        <v>1967.43</v>
      </c>
      <c r="C91" s="172">
        <f>B91/B92*100</f>
        <v>21.6288093727728</v>
      </c>
      <c r="D91" s="173">
        <v>136.683308270677</v>
      </c>
      <c r="E91" s="162">
        <v>5370</v>
      </c>
      <c r="F91" s="173">
        <v>1619.97</v>
      </c>
      <c r="G91" s="200">
        <v>344</v>
      </c>
      <c r="H91" s="173">
        <v>170.29</v>
      </c>
      <c r="I91" s="200">
        <v>0</v>
      </c>
      <c r="J91" s="162">
        <v>0</v>
      </c>
      <c r="K91" s="200">
        <v>0</v>
      </c>
      <c r="L91" s="162">
        <v>0</v>
      </c>
      <c r="M91" s="200">
        <v>5714</v>
      </c>
      <c r="N91" s="173">
        <v>1790.26</v>
      </c>
      <c r="O91" s="200">
        <v>3</v>
      </c>
      <c r="P91" s="162">
        <v>5.64</v>
      </c>
      <c r="Q91" s="173">
        <v>2.22</v>
      </c>
      <c r="R91" s="173">
        <v>153.98</v>
      </c>
      <c r="S91" s="173">
        <v>0</v>
      </c>
      <c r="T91" s="200">
        <v>0</v>
      </c>
      <c r="U91" s="162">
        <v>0</v>
      </c>
      <c r="V91" s="173">
        <v>15.33</v>
      </c>
      <c r="W91" s="200">
        <v>1928</v>
      </c>
      <c r="X91" s="173">
        <v>767.21</v>
      </c>
      <c r="Y91" s="162">
        <v>304.4</v>
      </c>
      <c r="Z91" s="162">
        <v>178.6</v>
      </c>
    </row>
    <row r="92" s="1" customFormat="1" spans="1:26">
      <c r="A92" s="162" t="s">
        <v>34</v>
      </c>
      <c r="B92" s="173">
        <f t="shared" si="17"/>
        <v>9096.339822</v>
      </c>
      <c r="C92" s="182"/>
      <c r="D92" s="173">
        <v>6.97</v>
      </c>
      <c r="E92" s="174">
        <f t="shared" ref="E92:Z92" si="18">SUM(E84:E91)</f>
        <v>30064</v>
      </c>
      <c r="F92" s="173">
        <f t="shared" si="18"/>
        <v>7241</v>
      </c>
      <c r="G92" s="174">
        <f t="shared" si="18"/>
        <v>3766</v>
      </c>
      <c r="H92" s="173">
        <f t="shared" si="18"/>
        <v>778.54</v>
      </c>
      <c r="I92" s="174">
        <f t="shared" si="18"/>
        <v>2033</v>
      </c>
      <c r="J92" s="173">
        <f t="shared" si="18"/>
        <v>23.270715</v>
      </c>
      <c r="K92" s="174">
        <f t="shared" si="18"/>
        <v>2</v>
      </c>
      <c r="L92" s="173">
        <f t="shared" si="18"/>
        <v>0.016982</v>
      </c>
      <c r="M92" s="174">
        <f t="shared" si="18"/>
        <v>35865.06538</v>
      </c>
      <c r="N92" s="173">
        <f t="shared" si="18"/>
        <v>8042.827697</v>
      </c>
      <c r="O92" s="174">
        <f t="shared" si="18"/>
        <v>128</v>
      </c>
      <c r="P92" s="173">
        <f t="shared" si="18"/>
        <v>50.198965</v>
      </c>
      <c r="Q92" s="173">
        <f t="shared" si="18"/>
        <v>15.184439</v>
      </c>
      <c r="R92" s="173">
        <f t="shared" si="18"/>
        <v>456.340799</v>
      </c>
      <c r="S92" s="173">
        <f t="shared" si="18"/>
        <v>204.41</v>
      </c>
      <c r="T92" s="174">
        <f t="shared" si="18"/>
        <v>5833</v>
      </c>
      <c r="U92" s="173">
        <f t="shared" si="18"/>
        <v>20.16</v>
      </c>
      <c r="V92" s="173">
        <f t="shared" si="18"/>
        <v>307.217922</v>
      </c>
      <c r="W92" s="174">
        <f t="shared" si="18"/>
        <v>7265</v>
      </c>
      <c r="X92" s="173">
        <f t="shared" si="18"/>
        <v>5005.846893</v>
      </c>
      <c r="Y92" s="173">
        <f t="shared" si="18"/>
        <v>1551.212067</v>
      </c>
      <c r="Z92" s="173">
        <f t="shared" si="18"/>
        <v>633.66385</v>
      </c>
    </row>
    <row r="93" s="1" customFormat="1" spans="17:24">
      <c r="Q93" s="2"/>
      <c r="R93" s="2"/>
      <c r="S93" s="2"/>
      <c r="V93" s="2"/>
      <c r="X93" s="2"/>
    </row>
    <row r="94" s="1" customFormat="1" ht="15.6" spans="1:26">
      <c r="A94" s="201" t="s">
        <v>44</v>
      </c>
      <c r="B94" s="202">
        <f>B92+B79+B71+B63+B54+B45+B36+B25</f>
        <v>19051.9145462999</v>
      </c>
      <c r="C94" s="202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210"/>
      <c r="R94" s="210"/>
      <c r="S94" s="210"/>
      <c r="T94" s="197"/>
      <c r="U94" s="197"/>
      <c r="V94" s="210"/>
      <c r="W94" s="197"/>
      <c r="X94" s="210"/>
      <c r="Y94" s="197"/>
      <c r="Z94" s="197"/>
    </row>
    <row r="95" s="1" customFormat="1" spans="17:24">
      <c r="Q95" s="2"/>
      <c r="R95" s="2"/>
      <c r="S95" s="2"/>
      <c r="V95" s="2"/>
      <c r="X95" s="2"/>
    </row>
    <row r="96" s="1" customFormat="1" ht="15.6" spans="1:26">
      <c r="A96" s="203" t="s">
        <v>26</v>
      </c>
      <c r="B96" s="204">
        <f>B84+B76+B68+B59+B50+B41+B30+B19</f>
        <v>7932.3985462999</v>
      </c>
      <c r="C96" s="197"/>
      <c r="D96" s="204"/>
      <c r="E96" s="205"/>
      <c r="F96" s="205"/>
      <c r="G96" s="205"/>
      <c r="H96" s="205"/>
      <c r="I96" s="197"/>
      <c r="J96" s="197"/>
      <c r="K96" s="197"/>
      <c r="L96" s="197"/>
      <c r="M96" s="197"/>
      <c r="N96" s="197"/>
      <c r="O96" s="197"/>
      <c r="P96" s="197"/>
      <c r="Q96" s="210"/>
      <c r="R96" s="210"/>
      <c r="S96" s="210"/>
      <c r="T96" s="197"/>
      <c r="U96" s="197"/>
      <c r="V96" s="210"/>
      <c r="W96" s="197"/>
      <c r="X96" s="210"/>
      <c r="Y96" s="197"/>
      <c r="Z96" s="197"/>
    </row>
    <row r="97" s="1" customFormat="1" ht="15.6" spans="1:26">
      <c r="A97" s="203" t="s">
        <v>27</v>
      </c>
      <c r="B97" s="204">
        <f>B85+B77+B69+B60+B51+B42+B31+B20</f>
        <v>3567.13</v>
      </c>
      <c r="C97" s="197"/>
      <c r="D97" s="204"/>
      <c r="E97" s="205"/>
      <c r="F97" s="205"/>
      <c r="G97" s="205"/>
      <c r="H97" s="197"/>
      <c r="I97" s="197"/>
      <c r="J97" s="197"/>
      <c r="K97" s="197"/>
      <c r="L97" s="197"/>
      <c r="M97" s="197"/>
      <c r="N97" s="197"/>
      <c r="O97" s="197"/>
      <c r="P97" s="197"/>
      <c r="Q97" s="210"/>
      <c r="R97" s="210"/>
      <c r="S97" s="210"/>
      <c r="T97" s="197"/>
      <c r="U97" s="197"/>
      <c r="V97" s="210"/>
      <c r="W97" s="197"/>
      <c r="X97" s="210"/>
      <c r="Y97" s="197"/>
      <c r="Z97" s="197"/>
    </row>
    <row r="98" s="1" customFormat="1" ht="15.6" spans="1:26">
      <c r="A98" s="203" t="s">
        <v>28</v>
      </c>
      <c r="B98" s="204">
        <f>B86+B70+B52+B43+B32+B21</f>
        <v>1678.23</v>
      </c>
      <c r="C98" s="197"/>
      <c r="D98" s="204"/>
      <c r="E98" s="205"/>
      <c r="F98" s="205"/>
      <c r="G98" s="205"/>
      <c r="H98" s="197"/>
      <c r="I98" s="197"/>
      <c r="J98" s="197"/>
      <c r="K98" s="197"/>
      <c r="L98" s="197"/>
      <c r="M98" s="197"/>
      <c r="N98" s="197"/>
      <c r="O98" s="197"/>
      <c r="P98" s="197"/>
      <c r="Q98" s="210"/>
      <c r="R98" s="210"/>
      <c r="S98" s="210"/>
      <c r="T98" s="197"/>
      <c r="U98" s="197"/>
      <c r="V98" s="210"/>
      <c r="W98" s="197"/>
      <c r="X98" s="210"/>
      <c r="Y98" s="197"/>
      <c r="Z98" s="197"/>
    </row>
    <row r="99" s="1" customFormat="1" ht="15.6" spans="1:26">
      <c r="A99" s="203" t="s">
        <v>29</v>
      </c>
      <c r="B99" s="204">
        <f>B87+B22+B34</f>
        <v>585.73</v>
      </c>
      <c r="C99" s="197"/>
      <c r="D99" s="204"/>
      <c r="E99" s="205"/>
      <c r="F99" s="205"/>
      <c r="G99" s="205"/>
      <c r="H99" s="197"/>
      <c r="I99" s="197"/>
      <c r="J99" s="197"/>
      <c r="K99" s="197"/>
      <c r="L99" s="197"/>
      <c r="M99" s="197"/>
      <c r="N99" s="197"/>
      <c r="O99" s="197"/>
      <c r="P99" s="197"/>
      <c r="Q99" s="210"/>
      <c r="R99" s="210"/>
      <c r="S99" s="210"/>
      <c r="T99" s="197"/>
      <c r="U99" s="197"/>
      <c r="V99" s="210"/>
      <c r="W99" s="197"/>
      <c r="X99" s="210"/>
      <c r="Y99" s="197"/>
      <c r="Z99" s="197"/>
    </row>
    <row r="100" s="1" customFormat="1" ht="15.6" spans="1:26">
      <c r="A100" s="203" t="s">
        <v>30</v>
      </c>
      <c r="B100" s="204">
        <f>B88+B53+B44+B33+B23+B78+B61</f>
        <v>2795.666</v>
      </c>
      <c r="C100" s="197"/>
      <c r="D100" s="204"/>
      <c r="E100" s="205"/>
      <c r="F100" s="205"/>
      <c r="G100" s="205"/>
      <c r="H100" s="197"/>
      <c r="I100" s="197"/>
      <c r="J100" s="197"/>
      <c r="K100" s="197"/>
      <c r="L100" s="197"/>
      <c r="M100" s="197"/>
      <c r="N100" s="197"/>
      <c r="O100" s="197"/>
      <c r="P100" s="197"/>
      <c r="Q100" s="210"/>
      <c r="R100" s="210"/>
      <c r="S100" s="210"/>
      <c r="T100" s="197"/>
      <c r="U100" s="197"/>
      <c r="V100" s="210"/>
      <c r="W100" s="197"/>
      <c r="X100" s="210"/>
      <c r="Y100" s="197"/>
      <c r="Z100" s="197"/>
    </row>
    <row r="101" s="1" customFormat="1" ht="15.6" spans="1:26">
      <c r="A101" s="203" t="s">
        <v>31</v>
      </c>
      <c r="B101" s="204">
        <f>B89+B35+B24</f>
        <v>505.17</v>
      </c>
      <c r="C101" s="197"/>
      <c r="D101" s="204"/>
      <c r="E101" s="205"/>
      <c r="F101" s="205"/>
      <c r="G101" s="205"/>
      <c r="H101" s="197"/>
      <c r="I101" s="210"/>
      <c r="J101" s="197"/>
      <c r="K101" s="197"/>
      <c r="L101" s="197"/>
      <c r="M101" s="197"/>
      <c r="N101" s="197"/>
      <c r="O101" s="197"/>
      <c r="P101" s="197"/>
      <c r="Q101" s="210"/>
      <c r="R101" s="210"/>
      <c r="S101" s="210"/>
      <c r="T101" s="197"/>
      <c r="U101" s="197"/>
      <c r="V101" s="210"/>
      <c r="W101" s="197"/>
      <c r="X101" s="210"/>
      <c r="Y101" s="197"/>
      <c r="Z101" s="197"/>
    </row>
    <row r="102" s="1" customFormat="1" ht="15.6" spans="1:26">
      <c r="A102" s="203" t="s">
        <v>32</v>
      </c>
      <c r="B102" s="204">
        <f>B90+B62</f>
        <v>20.16</v>
      </c>
      <c r="C102" s="197"/>
      <c r="D102" s="204"/>
      <c r="E102" s="205"/>
      <c r="F102" s="205"/>
      <c r="G102" s="205"/>
      <c r="H102" s="197"/>
      <c r="I102" s="197"/>
      <c r="J102" s="197"/>
      <c r="K102" s="197"/>
      <c r="L102" s="197"/>
      <c r="M102" s="197"/>
      <c r="N102" s="197"/>
      <c r="O102" s="197"/>
      <c r="P102" s="197"/>
      <c r="Q102" s="210"/>
      <c r="R102" s="210"/>
      <c r="S102" s="210"/>
      <c r="T102" s="197"/>
      <c r="U102" s="197"/>
      <c r="V102" s="210"/>
      <c r="W102" s="197"/>
      <c r="X102" s="210"/>
      <c r="Y102" s="197"/>
      <c r="Z102" s="197"/>
    </row>
    <row r="103" s="1" customFormat="1" ht="15.6" spans="1:26">
      <c r="A103" s="198" t="s">
        <v>33</v>
      </c>
      <c r="B103" s="204">
        <f>B91</f>
        <v>1967.43</v>
      </c>
      <c r="C103" s="197"/>
      <c r="D103" s="206"/>
      <c r="E103" s="205"/>
      <c r="F103" s="205"/>
      <c r="G103" s="205"/>
      <c r="H103" s="197"/>
      <c r="I103" s="197"/>
      <c r="J103" s="197"/>
      <c r="K103" s="197"/>
      <c r="L103" s="197"/>
      <c r="M103" s="197"/>
      <c r="N103" s="197"/>
      <c r="O103" s="197"/>
      <c r="P103" s="197"/>
      <c r="Q103" s="210"/>
      <c r="R103" s="210"/>
      <c r="S103" s="210"/>
      <c r="T103" s="197"/>
      <c r="U103" s="197"/>
      <c r="V103" s="210"/>
      <c r="W103" s="197"/>
      <c r="X103" s="210"/>
      <c r="Y103" s="197"/>
      <c r="Z103" s="197"/>
    </row>
    <row r="104" s="1" customFormat="1" spans="1:24">
      <c r="A104" s="198"/>
      <c r="B104" s="207">
        <f>SUM(B96:B103)</f>
        <v>19051.9145462999</v>
      </c>
      <c r="C104" s="207"/>
      <c r="E104" s="2"/>
      <c r="G104" s="205"/>
      <c r="Q104" s="2"/>
      <c r="R104" s="2"/>
      <c r="S104" s="2"/>
      <c r="V104" s="2"/>
      <c r="X104" s="2"/>
    </row>
    <row r="105" s="1" customFormat="1" spans="1:24">
      <c r="A105" s="198"/>
      <c r="G105" s="205"/>
      <c r="Q105" s="2"/>
      <c r="R105" s="2"/>
      <c r="S105" s="2"/>
      <c r="V105" s="2"/>
      <c r="X105" s="2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4:Z64"/>
    <mergeCell ref="E65:N65"/>
    <mergeCell ref="E66:F66"/>
    <mergeCell ref="G66:H66"/>
    <mergeCell ref="I66:J66"/>
    <mergeCell ref="K66:L66"/>
    <mergeCell ref="M66:N66"/>
    <mergeCell ref="A72:Z72"/>
    <mergeCell ref="E73:N73"/>
    <mergeCell ref="E74:F74"/>
    <mergeCell ref="G74:H74"/>
    <mergeCell ref="I74:J74"/>
    <mergeCell ref="K74:L74"/>
    <mergeCell ref="M74:N74"/>
    <mergeCell ref="A80:Z80"/>
    <mergeCell ref="E81:N81"/>
    <mergeCell ref="E82:F82"/>
    <mergeCell ref="G82:H82"/>
    <mergeCell ref="I82:J82"/>
    <mergeCell ref="K82:L82"/>
    <mergeCell ref="M82:N82"/>
    <mergeCell ref="B94:C94"/>
    <mergeCell ref="B104:C104"/>
    <mergeCell ref="A3:A5"/>
    <mergeCell ref="A16:A18"/>
    <mergeCell ref="A27:A29"/>
    <mergeCell ref="A38:A40"/>
    <mergeCell ref="A47:A49"/>
    <mergeCell ref="A56:A58"/>
    <mergeCell ref="A65:A67"/>
    <mergeCell ref="A73:A75"/>
    <mergeCell ref="A81:A83"/>
    <mergeCell ref="B3:B5"/>
    <mergeCell ref="B16:B18"/>
    <mergeCell ref="B27:B29"/>
    <mergeCell ref="B38:B40"/>
    <mergeCell ref="B47:B49"/>
    <mergeCell ref="B56:B58"/>
    <mergeCell ref="B65:B67"/>
    <mergeCell ref="B73:B75"/>
    <mergeCell ref="B81:B83"/>
    <mergeCell ref="C3:C5"/>
    <mergeCell ref="C16:C18"/>
    <mergeCell ref="C27:C29"/>
    <mergeCell ref="C38:C40"/>
    <mergeCell ref="C47:C49"/>
    <mergeCell ref="C56:C58"/>
    <mergeCell ref="C65:C67"/>
    <mergeCell ref="C73:C75"/>
    <mergeCell ref="C81:C83"/>
    <mergeCell ref="D3:D5"/>
    <mergeCell ref="D16:D18"/>
    <mergeCell ref="D27:D29"/>
    <mergeCell ref="D38:D40"/>
    <mergeCell ref="D47:D49"/>
    <mergeCell ref="D56:D58"/>
    <mergeCell ref="D65:D67"/>
    <mergeCell ref="D73:D75"/>
    <mergeCell ref="D81:D83"/>
    <mergeCell ref="Q3:Q5"/>
    <mergeCell ref="Q16:Q18"/>
    <mergeCell ref="Q27:Q29"/>
    <mergeCell ref="Q38:Q40"/>
    <mergeCell ref="Q47:Q49"/>
    <mergeCell ref="Q56:Q58"/>
    <mergeCell ref="Q65:Q67"/>
    <mergeCell ref="Q73:Q75"/>
    <mergeCell ref="Q81:Q83"/>
    <mergeCell ref="R3:R5"/>
    <mergeCell ref="R16:R18"/>
    <mergeCell ref="R27:R29"/>
    <mergeCell ref="R38:R40"/>
    <mergeCell ref="R47:R49"/>
    <mergeCell ref="R56:R58"/>
    <mergeCell ref="R65:R67"/>
    <mergeCell ref="R73:R75"/>
    <mergeCell ref="R81:R83"/>
    <mergeCell ref="S3:S4"/>
    <mergeCell ref="S16:S17"/>
    <mergeCell ref="S27:S28"/>
    <mergeCell ref="S38:S39"/>
    <mergeCell ref="S47:S48"/>
    <mergeCell ref="S56:S57"/>
    <mergeCell ref="S65:S66"/>
    <mergeCell ref="S73:S74"/>
    <mergeCell ref="S81:S82"/>
    <mergeCell ref="V3:V5"/>
    <mergeCell ref="V16:V18"/>
    <mergeCell ref="V27:V29"/>
    <mergeCell ref="V38:V40"/>
    <mergeCell ref="V47:V49"/>
    <mergeCell ref="V56:V58"/>
    <mergeCell ref="V65:V67"/>
    <mergeCell ref="V73:V75"/>
    <mergeCell ref="V81:V83"/>
    <mergeCell ref="W3:W5"/>
    <mergeCell ref="W16:W18"/>
    <mergeCell ref="W27:W29"/>
    <mergeCell ref="W38:W40"/>
    <mergeCell ref="W47:W49"/>
    <mergeCell ref="W56:W58"/>
    <mergeCell ref="W65:W67"/>
    <mergeCell ref="W73:W75"/>
    <mergeCell ref="W81:W83"/>
    <mergeCell ref="X3:X5"/>
    <mergeCell ref="X16:X18"/>
    <mergeCell ref="X27:X29"/>
    <mergeCell ref="X38:X40"/>
    <mergeCell ref="X47:X49"/>
    <mergeCell ref="X56:X58"/>
    <mergeCell ref="X65:X67"/>
    <mergeCell ref="X73:X75"/>
    <mergeCell ref="X81:X83"/>
    <mergeCell ref="Y3:Y5"/>
    <mergeCell ref="Y16:Y18"/>
    <mergeCell ref="Y27:Y29"/>
    <mergeCell ref="Y38:Y40"/>
    <mergeCell ref="Y47:Y49"/>
    <mergeCell ref="Y56:Y58"/>
    <mergeCell ref="Y65:Y67"/>
    <mergeCell ref="Y73:Y75"/>
    <mergeCell ref="Y81:Y83"/>
    <mergeCell ref="Z3:Z5"/>
    <mergeCell ref="Z16:Z18"/>
    <mergeCell ref="Z27:Z29"/>
    <mergeCell ref="Z38:Z40"/>
    <mergeCell ref="Z47:Z49"/>
    <mergeCell ref="Z56:Z58"/>
    <mergeCell ref="Z65:Z67"/>
    <mergeCell ref="Z73:Z75"/>
    <mergeCell ref="Z81:Z83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5:P66"/>
    <mergeCell ref="T65:U66"/>
    <mergeCell ref="O73:P74"/>
    <mergeCell ref="T73:U74"/>
    <mergeCell ref="O81:P82"/>
    <mergeCell ref="T81:U8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1"/>
  <sheetViews>
    <sheetView workbookViewId="0">
      <selection activeCell="P11" sqref="P11"/>
    </sheetView>
  </sheetViews>
  <sheetFormatPr defaultColWidth="9" defaultRowHeight="14.4"/>
  <cols>
    <col min="1" max="1" width="11.7777777777778" style="1" customWidth="1"/>
    <col min="2" max="2" width="15.3333333333333" style="1" customWidth="1"/>
    <col min="3" max="3" width="8.44444444444444" style="1" customWidth="1"/>
    <col min="4" max="4" width="9.87037037037037" style="1" customWidth="1"/>
    <col min="5" max="5" width="10.5" style="1" customWidth="1"/>
    <col min="6" max="6" width="10.5" style="2" customWidth="1"/>
    <col min="7" max="7" width="10.5" style="1" customWidth="1"/>
    <col min="8" max="8" width="11.8796296296296" style="1" customWidth="1"/>
    <col min="9" max="9" width="11.75" style="1" customWidth="1"/>
    <col min="10" max="10" width="10" style="2" customWidth="1"/>
    <col min="11" max="11" width="9.75" style="1" customWidth="1"/>
    <col min="12" max="12" width="9.22222222222222" style="1" customWidth="1"/>
    <col min="13" max="13" width="11" style="1" customWidth="1"/>
    <col min="14" max="14" width="10.8888888888889" style="2" customWidth="1"/>
    <col min="15" max="15" width="8.66666666666667" style="1" customWidth="1"/>
    <col min="16" max="16" width="10.8796296296296" style="1" customWidth="1"/>
    <col min="17" max="17" width="10.4444444444444" style="1" customWidth="1"/>
    <col min="18" max="18" width="11.6666666666667" style="1" customWidth="1"/>
    <col min="19" max="19" width="9.11111111111111" style="1" customWidth="1"/>
    <col min="20" max="20" width="10.6666666666667" style="1" customWidth="1"/>
    <col min="21" max="21" width="9.88888888888889" style="1" customWidth="1"/>
    <col min="22" max="16384" width="9" style="1"/>
  </cols>
  <sheetData>
    <row r="1" s="1" customFormat="1" ht="20.4" spans="1:22">
      <c r="A1" s="3" t="s">
        <v>45</v>
      </c>
      <c r="B1" s="3"/>
      <c r="C1" s="3"/>
      <c r="D1" s="3"/>
      <c r="E1" s="3"/>
      <c r="F1" s="4"/>
      <c r="G1" s="3"/>
      <c r="H1" s="3"/>
      <c r="I1" s="3"/>
      <c r="J1" s="4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112"/>
    </row>
    <row r="2" s="1" customFormat="1" ht="15.6" spans="1:22">
      <c r="A2" s="5" t="s">
        <v>46</v>
      </c>
      <c r="B2" s="5"/>
      <c r="C2" s="5"/>
      <c r="D2" s="5"/>
      <c r="E2" s="5"/>
      <c r="F2" s="6"/>
      <c r="G2" s="5"/>
      <c r="H2" s="5"/>
      <c r="I2" s="5"/>
      <c r="J2" s="6"/>
      <c r="K2" s="5"/>
      <c r="L2" s="5"/>
      <c r="M2" s="5"/>
      <c r="N2" s="6"/>
      <c r="O2" s="5"/>
      <c r="P2" s="5"/>
      <c r="Q2" s="5"/>
      <c r="R2" s="5"/>
      <c r="S2" s="5"/>
      <c r="T2" s="5"/>
      <c r="U2" s="5"/>
      <c r="V2" s="112"/>
    </row>
    <row r="3" s="1" customFormat="1" ht="15.6" spans="1:22">
      <c r="A3" s="7" t="s">
        <v>1</v>
      </c>
      <c r="B3" s="7"/>
      <c r="C3" s="7"/>
      <c r="D3" s="7"/>
      <c r="E3" s="7"/>
      <c r="F3" s="8"/>
      <c r="G3" s="7"/>
      <c r="H3" s="7"/>
      <c r="I3" s="7"/>
      <c r="J3" s="8"/>
      <c r="K3" s="7"/>
      <c r="L3" s="7"/>
      <c r="M3" s="7"/>
      <c r="N3" s="8"/>
      <c r="O3" s="7"/>
      <c r="P3" s="7"/>
      <c r="Q3" s="7"/>
      <c r="R3" s="7"/>
      <c r="S3" s="7"/>
      <c r="T3" s="7"/>
      <c r="U3" s="7"/>
      <c r="V3" s="112"/>
    </row>
    <row r="4" s="1" customFormat="1" ht="24" customHeight="1" spans="1:22">
      <c r="A4" s="9" t="s">
        <v>47</v>
      </c>
      <c r="B4" s="9"/>
      <c r="C4" s="9"/>
      <c r="D4" s="9"/>
      <c r="E4" s="9"/>
      <c r="F4" s="10"/>
      <c r="G4" s="9"/>
      <c r="H4" s="9"/>
      <c r="I4" s="9"/>
      <c r="J4" s="10"/>
      <c r="K4" s="9"/>
      <c r="L4" s="9"/>
      <c r="M4" s="9"/>
      <c r="N4" s="10"/>
      <c r="O4" s="9"/>
      <c r="P4" s="9"/>
      <c r="Q4" s="9"/>
      <c r="R4" s="9"/>
      <c r="S4" s="9"/>
      <c r="T4" s="9"/>
      <c r="U4" s="9"/>
      <c r="V4" s="112"/>
    </row>
    <row r="5" s="1" customFormat="1" ht="15.6" customHeight="1" spans="1:22">
      <c r="A5" s="11" t="s">
        <v>2</v>
      </c>
      <c r="B5" s="11" t="s">
        <v>3</v>
      </c>
      <c r="C5" s="12" t="s">
        <v>4</v>
      </c>
      <c r="D5" s="13" t="s">
        <v>48</v>
      </c>
      <c r="E5" s="14" t="s">
        <v>49</v>
      </c>
      <c r="F5" s="15"/>
      <c r="G5" s="16"/>
      <c r="H5" s="17" t="s">
        <v>50</v>
      </c>
      <c r="I5" s="67"/>
      <c r="J5" s="68" t="s">
        <v>51</v>
      </c>
      <c r="K5" s="12" t="s">
        <v>52</v>
      </c>
      <c r="L5" s="69" t="s">
        <v>11</v>
      </c>
      <c r="M5" s="70"/>
      <c r="N5" s="71" t="s">
        <v>53</v>
      </c>
      <c r="O5" s="11" t="s">
        <v>54</v>
      </c>
      <c r="P5" s="12" t="s">
        <v>14</v>
      </c>
      <c r="Q5" s="12" t="s">
        <v>55</v>
      </c>
      <c r="R5" s="12" t="s">
        <v>56</v>
      </c>
      <c r="S5" s="17" t="s">
        <v>57</v>
      </c>
      <c r="T5" s="67"/>
      <c r="U5" s="11" t="s">
        <v>15</v>
      </c>
      <c r="V5" s="112"/>
    </row>
    <row r="6" s="1" customFormat="1" ht="32.4" spans="1:22">
      <c r="A6" s="18"/>
      <c r="B6" s="18"/>
      <c r="C6" s="19"/>
      <c r="D6" s="20"/>
      <c r="E6" s="21" t="s">
        <v>49</v>
      </c>
      <c r="F6" s="22" t="s">
        <v>58</v>
      </c>
      <c r="G6" s="23" t="s">
        <v>59</v>
      </c>
      <c r="H6" s="24" t="s">
        <v>60</v>
      </c>
      <c r="I6" s="24" t="s">
        <v>61</v>
      </c>
      <c r="J6" s="72"/>
      <c r="K6" s="19"/>
      <c r="L6" s="24" t="s">
        <v>62</v>
      </c>
      <c r="M6" s="24" t="s">
        <v>23</v>
      </c>
      <c r="N6" s="26"/>
      <c r="O6" s="18"/>
      <c r="P6" s="19"/>
      <c r="Q6" s="19"/>
      <c r="R6" s="19"/>
      <c r="S6" s="113" t="s">
        <v>63</v>
      </c>
      <c r="T6" s="113" t="s">
        <v>64</v>
      </c>
      <c r="U6" s="18"/>
      <c r="V6" s="114"/>
    </row>
    <row r="7" s="1" customFormat="1" ht="18" customHeight="1" spans="1:22">
      <c r="A7" s="18" t="s">
        <v>65</v>
      </c>
      <c r="B7" s="25">
        <f t="shared" ref="B7:B20" si="0">SUM(H7:N7)+E7+F7</f>
        <v>21174.311244</v>
      </c>
      <c r="C7" s="26">
        <f>B7/B20*100</f>
        <v>19.7896134642552</v>
      </c>
      <c r="D7" s="26">
        <v>-31.236086549093</v>
      </c>
      <c r="E7" s="25">
        <v>2499.924728</v>
      </c>
      <c r="F7" s="27">
        <v>0</v>
      </c>
      <c r="G7" s="25">
        <v>1261.224728</v>
      </c>
      <c r="H7" s="25">
        <v>238.373534</v>
      </c>
      <c r="I7" s="25">
        <v>174</v>
      </c>
      <c r="J7" s="27">
        <v>1235.051212</v>
      </c>
      <c r="K7" s="25">
        <v>424.569</v>
      </c>
      <c r="L7" s="25">
        <v>0</v>
      </c>
      <c r="M7" s="25">
        <v>0</v>
      </c>
      <c r="N7" s="27">
        <v>16602.39277</v>
      </c>
      <c r="O7" s="73">
        <v>2555</v>
      </c>
      <c r="P7" s="74">
        <v>1024.87</v>
      </c>
      <c r="Q7" s="74">
        <v>4576.76</v>
      </c>
      <c r="R7" s="74">
        <v>13868.838961</v>
      </c>
      <c r="S7" s="33">
        <v>2953</v>
      </c>
      <c r="T7" s="27">
        <v>4361.91</v>
      </c>
      <c r="U7" s="40">
        <v>125.66</v>
      </c>
      <c r="V7" s="115"/>
    </row>
    <row r="8" s="1" customFormat="1" ht="18" customHeight="1" spans="1:22">
      <c r="A8" s="18" t="s">
        <v>66</v>
      </c>
      <c r="B8" s="25">
        <f t="shared" si="0"/>
        <v>19932.45</v>
      </c>
      <c r="C8" s="26">
        <f>B8/B20*100</f>
        <v>18.6289639530716</v>
      </c>
      <c r="D8" s="27">
        <v>11.3428373683867</v>
      </c>
      <c r="E8" s="25">
        <v>3568.05</v>
      </c>
      <c r="F8" s="27">
        <v>0</v>
      </c>
      <c r="G8" s="25">
        <v>1717.23</v>
      </c>
      <c r="H8" s="25">
        <v>0</v>
      </c>
      <c r="I8" s="25">
        <v>0</v>
      </c>
      <c r="J8" s="27">
        <v>300.24</v>
      </c>
      <c r="K8" s="25">
        <v>246.35</v>
      </c>
      <c r="L8" s="57">
        <v>0</v>
      </c>
      <c r="M8" s="57">
        <v>0</v>
      </c>
      <c r="N8" s="75">
        <v>15817.81</v>
      </c>
      <c r="O8" s="76">
        <v>2501</v>
      </c>
      <c r="P8" s="77">
        <v>499.24</v>
      </c>
      <c r="Q8" s="77">
        <v>1466.68</v>
      </c>
      <c r="R8" s="75">
        <v>1036.39</v>
      </c>
      <c r="S8" s="76">
        <v>9408</v>
      </c>
      <c r="T8" s="75">
        <v>6708.38</v>
      </c>
      <c r="U8" s="25">
        <v>170.76</v>
      </c>
      <c r="V8" s="115"/>
    </row>
    <row r="9" s="1" customFormat="1" ht="18" customHeight="1" spans="1:22">
      <c r="A9" s="18" t="s">
        <v>67</v>
      </c>
      <c r="B9" s="25">
        <f t="shared" si="0"/>
        <v>4261.857004</v>
      </c>
      <c r="C9" s="26">
        <f>B9/B20*100</f>
        <v>3.98315212132285</v>
      </c>
      <c r="D9" s="28">
        <v>7.68512526317419</v>
      </c>
      <c r="E9" s="28">
        <v>666.636779</v>
      </c>
      <c r="F9" s="28">
        <v>24.3999</v>
      </c>
      <c r="G9" s="28">
        <v>323.522074</v>
      </c>
      <c r="H9" s="28">
        <v>73.1805</v>
      </c>
      <c r="I9" s="28">
        <v>323.522074</v>
      </c>
      <c r="J9" s="28">
        <v>47.0837</v>
      </c>
      <c r="K9" s="36">
        <v>0</v>
      </c>
      <c r="L9" s="36">
        <v>0</v>
      </c>
      <c r="M9" s="36">
        <v>0</v>
      </c>
      <c r="N9" s="28">
        <v>3127.034051</v>
      </c>
      <c r="O9" s="78">
        <v>794</v>
      </c>
      <c r="P9" s="74">
        <v>198</v>
      </c>
      <c r="Q9" s="74">
        <v>874.99</v>
      </c>
      <c r="R9" s="28">
        <v>893.39</v>
      </c>
      <c r="S9" s="116">
        <v>68</v>
      </c>
      <c r="T9" s="28">
        <v>116.07</v>
      </c>
      <c r="U9" s="28">
        <v>20.48</v>
      </c>
      <c r="V9" s="115"/>
    </row>
    <row r="10" s="1" customFormat="1" ht="18" customHeight="1" spans="1:22">
      <c r="A10" s="18" t="s">
        <v>68</v>
      </c>
      <c r="B10" s="25">
        <f t="shared" si="0"/>
        <v>3611.97</v>
      </c>
      <c r="C10" s="26">
        <f>B10/B20*100</f>
        <v>3.3757645913862</v>
      </c>
      <c r="D10" s="26">
        <v>49.2367476627099</v>
      </c>
      <c r="E10" s="25">
        <v>665.1</v>
      </c>
      <c r="F10" s="27">
        <v>0</v>
      </c>
      <c r="G10" s="25">
        <v>98.74</v>
      </c>
      <c r="H10" s="25">
        <v>11.06</v>
      </c>
      <c r="I10" s="25">
        <v>0</v>
      </c>
      <c r="J10" s="27">
        <v>5.26</v>
      </c>
      <c r="K10" s="36">
        <v>0</v>
      </c>
      <c r="L10" s="36">
        <v>0</v>
      </c>
      <c r="M10" s="36">
        <v>0</v>
      </c>
      <c r="N10" s="75">
        <v>2930.55</v>
      </c>
      <c r="O10" s="79">
        <v>277</v>
      </c>
      <c r="P10" s="74">
        <v>125.89</v>
      </c>
      <c r="Q10" s="74">
        <v>1361.76</v>
      </c>
      <c r="R10" s="117">
        <v>522.54</v>
      </c>
      <c r="S10" s="118">
        <v>0</v>
      </c>
      <c r="T10" s="75">
        <v>0</v>
      </c>
      <c r="U10" s="27">
        <v>28.55</v>
      </c>
      <c r="V10" s="112"/>
    </row>
    <row r="11" s="1" customFormat="1" ht="18" customHeight="1" spans="1:22">
      <c r="A11" s="18" t="s">
        <v>69</v>
      </c>
      <c r="B11" s="25">
        <f t="shared" si="0"/>
        <v>10216.136732</v>
      </c>
      <c r="C11" s="26">
        <f>B11/B20*100</f>
        <v>9.54805068719993</v>
      </c>
      <c r="D11" s="29">
        <v>-32.1963371052038</v>
      </c>
      <c r="E11" s="30">
        <v>2040.977632</v>
      </c>
      <c r="F11" s="31">
        <v>933.3991</v>
      </c>
      <c r="G11" s="30">
        <v>1730.581348</v>
      </c>
      <c r="H11" s="32">
        <v>233.94</v>
      </c>
      <c r="I11" s="32">
        <v>596.7</v>
      </c>
      <c r="J11" s="29">
        <v>27.74</v>
      </c>
      <c r="K11" s="36">
        <v>0</v>
      </c>
      <c r="L11" s="36">
        <v>0</v>
      </c>
      <c r="M11" s="36">
        <v>0</v>
      </c>
      <c r="N11" s="31">
        <v>6383.38</v>
      </c>
      <c r="O11" s="80">
        <v>2536</v>
      </c>
      <c r="P11" s="29">
        <v>182.9978</v>
      </c>
      <c r="Q11" s="119">
        <v>450.8</v>
      </c>
      <c r="R11" s="120">
        <v>662.407</v>
      </c>
      <c r="S11" s="121">
        <v>23</v>
      </c>
      <c r="T11" s="120">
        <v>30.9</v>
      </c>
      <c r="U11" s="122">
        <v>136.675485</v>
      </c>
      <c r="V11" s="112"/>
    </row>
    <row r="12" s="1" customFormat="1" ht="18" customHeight="1" spans="1:22">
      <c r="A12" s="33" t="s">
        <v>70</v>
      </c>
      <c r="B12" s="25">
        <f t="shared" si="0"/>
        <v>10800.09573</v>
      </c>
      <c r="C12" s="26">
        <f>B12/B20*100</f>
        <v>10.0938215845966</v>
      </c>
      <c r="D12" s="34">
        <v>-7.85043095411738</v>
      </c>
      <c r="E12" s="35">
        <v>428.5464</v>
      </c>
      <c r="F12" s="34">
        <v>117.37113</v>
      </c>
      <c r="G12" s="35">
        <v>260.683403</v>
      </c>
      <c r="H12" s="35">
        <v>709.258</v>
      </c>
      <c r="I12" s="81">
        <v>7662.4258</v>
      </c>
      <c r="J12" s="34">
        <v>16.5844</v>
      </c>
      <c r="K12" s="36">
        <v>0</v>
      </c>
      <c r="L12" s="36">
        <v>0</v>
      </c>
      <c r="M12" s="36">
        <v>0</v>
      </c>
      <c r="N12" s="34">
        <v>1865.91</v>
      </c>
      <c r="O12" s="82">
        <v>519</v>
      </c>
      <c r="P12" s="44">
        <v>44.36</v>
      </c>
      <c r="Q12" s="44">
        <v>1507.26</v>
      </c>
      <c r="R12" s="44">
        <v>8406.89</v>
      </c>
      <c r="S12" s="42">
        <v>37</v>
      </c>
      <c r="T12" s="44">
        <v>75.73</v>
      </c>
      <c r="U12" s="123">
        <v>26.8</v>
      </c>
      <c r="V12" s="112"/>
    </row>
    <row r="13" s="1" customFormat="1" ht="18" customHeight="1" spans="1:22">
      <c r="A13" s="33" t="s">
        <v>71</v>
      </c>
      <c r="B13" s="25">
        <f t="shared" si="0"/>
        <v>3811.41</v>
      </c>
      <c r="C13" s="26">
        <f>B13/B20*100</f>
        <v>3.56216217777426</v>
      </c>
      <c r="D13" s="27">
        <v>-46.0635967875985</v>
      </c>
      <c r="E13" s="25">
        <v>144.27</v>
      </c>
      <c r="F13" s="27">
        <v>0</v>
      </c>
      <c r="G13" s="25">
        <v>111.04</v>
      </c>
      <c r="H13" s="25">
        <v>405.67</v>
      </c>
      <c r="I13" s="81">
        <v>1562</v>
      </c>
      <c r="J13" s="27">
        <v>12.74</v>
      </c>
      <c r="K13" s="36">
        <v>0</v>
      </c>
      <c r="L13" s="36">
        <v>0</v>
      </c>
      <c r="M13" s="36">
        <v>0</v>
      </c>
      <c r="N13" s="27">
        <v>1686.73</v>
      </c>
      <c r="O13" s="83">
        <v>300</v>
      </c>
      <c r="P13" s="44">
        <v>47.63</v>
      </c>
      <c r="Q13" s="44">
        <v>564.6</v>
      </c>
      <c r="R13" s="84">
        <v>14353.47</v>
      </c>
      <c r="S13" s="33">
        <v>34</v>
      </c>
      <c r="T13" s="27">
        <v>117.8</v>
      </c>
      <c r="U13" s="27">
        <v>24.36</v>
      </c>
      <c r="V13" s="112"/>
    </row>
    <row r="14" s="1" customFormat="1" ht="18" customHeight="1" spans="1:22">
      <c r="A14" s="33" t="s">
        <v>72</v>
      </c>
      <c r="B14" s="25">
        <f t="shared" si="0"/>
        <v>474</v>
      </c>
      <c r="C14" s="26">
        <f>B14/B20*100</f>
        <v>0.44300268726403</v>
      </c>
      <c r="D14" s="27">
        <v>-91.6555172170974</v>
      </c>
      <c r="E14" s="36">
        <v>0</v>
      </c>
      <c r="F14" s="27">
        <v>0</v>
      </c>
      <c r="G14" s="36">
        <v>0</v>
      </c>
      <c r="H14" s="25">
        <v>15</v>
      </c>
      <c r="I14" s="81">
        <v>23</v>
      </c>
      <c r="J14" s="27">
        <v>0</v>
      </c>
      <c r="K14" s="36">
        <v>0</v>
      </c>
      <c r="L14" s="36">
        <v>0</v>
      </c>
      <c r="M14" s="36">
        <v>0</v>
      </c>
      <c r="N14" s="27">
        <v>436</v>
      </c>
      <c r="O14" s="83">
        <v>0</v>
      </c>
      <c r="P14" s="84">
        <v>3.69</v>
      </c>
      <c r="Q14" s="84">
        <v>164</v>
      </c>
      <c r="R14" s="84">
        <v>878.58</v>
      </c>
      <c r="S14" s="33">
        <v>17</v>
      </c>
      <c r="T14" s="33">
        <v>36.81</v>
      </c>
      <c r="U14" s="27">
        <v>5451.13</v>
      </c>
      <c r="V14" s="112"/>
    </row>
    <row r="15" s="1" customFormat="1" ht="18" customHeight="1" spans="1:22">
      <c r="A15" s="37" t="s">
        <v>73</v>
      </c>
      <c r="B15" s="25">
        <f t="shared" si="0"/>
        <v>1552.42</v>
      </c>
      <c r="C15" s="26">
        <f>B15/B20*100</f>
        <v>1.45089922312748</v>
      </c>
      <c r="D15" s="38">
        <v>-2.25717289881444</v>
      </c>
      <c r="E15" s="39">
        <v>342.69</v>
      </c>
      <c r="F15" s="38">
        <v>0</v>
      </c>
      <c r="G15" s="39">
        <v>338.19</v>
      </c>
      <c r="H15" s="39">
        <v>17.15</v>
      </c>
      <c r="I15" s="85">
        <v>785.4</v>
      </c>
      <c r="J15" s="38">
        <v>0</v>
      </c>
      <c r="K15" s="36">
        <v>0</v>
      </c>
      <c r="L15" s="36">
        <v>0</v>
      </c>
      <c r="M15" s="36">
        <v>0</v>
      </c>
      <c r="N15" s="38">
        <v>407.18</v>
      </c>
      <c r="O15" s="86">
        <v>638</v>
      </c>
      <c r="P15" s="39">
        <v>49.2</v>
      </c>
      <c r="Q15" s="86">
        <v>2529</v>
      </c>
      <c r="R15" s="39">
        <v>885.64</v>
      </c>
      <c r="S15" s="86">
        <v>25</v>
      </c>
      <c r="T15" s="39">
        <v>74.5</v>
      </c>
      <c r="U15" s="39">
        <v>17.93</v>
      </c>
      <c r="V15" s="124"/>
    </row>
    <row r="16" s="1" customFormat="1" ht="18" customHeight="1" spans="1:22">
      <c r="A16" s="33" t="s">
        <v>74</v>
      </c>
      <c r="B16" s="25">
        <f t="shared" si="0"/>
        <v>2445.95</v>
      </c>
      <c r="C16" s="26">
        <f>B16/B20*100</f>
        <v>2.2859966728132</v>
      </c>
      <c r="D16" s="40">
        <v>-77.6945384243596</v>
      </c>
      <c r="E16" s="41">
        <v>25.31</v>
      </c>
      <c r="F16" s="41">
        <v>0.62</v>
      </c>
      <c r="G16" s="41">
        <v>24.44</v>
      </c>
      <c r="H16" s="42">
        <v>438.6</v>
      </c>
      <c r="I16" s="44">
        <v>1755.8</v>
      </c>
      <c r="J16" s="44">
        <v>0</v>
      </c>
      <c r="K16" s="36">
        <v>0</v>
      </c>
      <c r="L16" s="36">
        <v>0</v>
      </c>
      <c r="M16" s="36">
        <v>0</v>
      </c>
      <c r="N16" s="40">
        <v>225.62</v>
      </c>
      <c r="O16" s="76">
        <v>302</v>
      </c>
      <c r="P16" s="40">
        <v>55.7</v>
      </c>
      <c r="Q16" s="40">
        <v>0</v>
      </c>
      <c r="R16" s="40">
        <v>1419.43</v>
      </c>
      <c r="S16" s="76">
        <v>4</v>
      </c>
      <c r="T16" s="76">
        <v>52.7</v>
      </c>
      <c r="U16" s="40">
        <v>49.97</v>
      </c>
      <c r="V16" s="112"/>
    </row>
    <row r="17" s="1" customFormat="1" ht="18" customHeight="1" spans="1:22">
      <c r="A17" s="33" t="s">
        <v>75</v>
      </c>
      <c r="B17" s="25">
        <f t="shared" si="0"/>
        <v>26601.557396</v>
      </c>
      <c r="C17" s="26">
        <f>B17/B20*100</f>
        <v>24.8619439068277</v>
      </c>
      <c r="D17" s="40">
        <v>75.1169291028613</v>
      </c>
      <c r="E17" s="43">
        <v>528.907396</v>
      </c>
      <c r="F17" s="40">
        <v>0</v>
      </c>
      <c r="G17" s="43">
        <v>444.747696</v>
      </c>
      <c r="H17" s="43">
        <v>982.4</v>
      </c>
      <c r="I17" s="43">
        <v>23730.7</v>
      </c>
      <c r="J17" s="40">
        <v>32.03</v>
      </c>
      <c r="K17" s="36">
        <v>0</v>
      </c>
      <c r="L17" s="36">
        <v>0</v>
      </c>
      <c r="M17" s="36">
        <v>0</v>
      </c>
      <c r="N17" s="40">
        <v>1327.52</v>
      </c>
      <c r="O17" s="76">
        <v>1479</v>
      </c>
      <c r="P17" s="43">
        <v>32.59</v>
      </c>
      <c r="Q17" s="43">
        <v>1462.92</v>
      </c>
      <c r="R17" s="43">
        <v>2813.14</v>
      </c>
      <c r="S17" s="107">
        <v>25</v>
      </c>
      <c r="T17" s="43">
        <v>156.82</v>
      </c>
      <c r="U17" s="43">
        <v>26.27</v>
      </c>
      <c r="V17" s="112"/>
    </row>
    <row r="18" s="1" customFormat="1" ht="18" customHeight="1" spans="1:22">
      <c r="A18" s="33" t="s">
        <v>76</v>
      </c>
      <c r="B18" s="25">
        <f t="shared" si="0"/>
        <v>2043.12</v>
      </c>
      <c r="C18" s="26">
        <f>B18/B20*100</f>
        <v>1.90950981097655</v>
      </c>
      <c r="D18" s="40">
        <v>-23.2441433599516</v>
      </c>
      <c r="E18" s="41">
        <v>0</v>
      </c>
      <c r="F18" s="41">
        <v>2028.12</v>
      </c>
      <c r="G18" s="41">
        <v>0</v>
      </c>
      <c r="H18" s="44">
        <v>0</v>
      </c>
      <c r="I18" s="44">
        <v>0</v>
      </c>
      <c r="J18" s="44">
        <v>0</v>
      </c>
      <c r="K18" s="36">
        <v>0</v>
      </c>
      <c r="L18" s="36">
        <v>0</v>
      </c>
      <c r="M18" s="36">
        <v>15</v>
      </c>
      <c r="N18" s="40">
        <v>0</v>
      </c>
      <c r="O18" s="76">
        <v>0</v>
      </c>
      <c r="P18" s="76">
        <v>0</v>
      </c>
      <c r="Q18" s="76">
        <v>0</v>
      </c>
      <c r="R18" s="76">
        <v>0.344</v>
      </c>
      <c r="S18" s="76">
        <v>0.09</v>
      </c>
      <c r="T18" s="76"/>
      <c r="U18" s="40"/>
      <c r="V18" s="112"/>
    </row>
    <row r="19" s="1" customFormat="1" ht="18" customHeight="1" spans="1:22">
      <c r="A19" s="33" t="s">
        <v>77</v>
      </c>
      <c r="B19" s="25">
        <f t="shared" si="0"/>
        <v>71.815507</v>
      </c>
      <c r="C19" s="26">
        <f>B19/B20*100</f>
        <v>0.0671191193844489</v>
      </c>
      <c r="D19" s="40">
        <v>176.976475125337</v>
      </c>
      <c r="E19" s="41">
        <v>51.38</v>
      </c>
      <c r="F19" s="41">
        <v>0</v>
      </c>
      <c r="G19" s="41">
        <v>47.98</v>
      </c>
      <c r="H19" s="44">
        <v>3.86</v>
      </c>
      <c r="I19" s="44">
        <v>0</v>
      </c>
      <c r="J19" s="44">
        <v>1.185507</v>
      </c>
      <c r="K19" s="36">
        <v>0</v>
      </c>
      <c r="L19" s="36">
        <v>0</v>
      </c>
      <c r="M19" s="36">
        <v>0</v>
      </c>
      <c r="N19" s="40">
        <v>15.39</v>
      </c>
      <c r="O19" s="76">
        <v>109</v>
      </c>
      <c r="P19" s="40">
        <v>0</v>
      </c>
      <c r="Q19" s="40">
        <v>0</v>
      </c>
      <c r="R19" s="40">
        <v>0.141225</v>
      </c>
      <c r="S19" s="76">
        <v>0</v>
      </c>
      <c r="T19" s="76">
        <v>0</v>
      </c>
      <c r="U19" s="40">
        <v>4.14</v>
      </c>
      <c r="V19" s="112"/>
    </row>
    <row r="20" s="1" customFormat="1" ht="18" customHeight="1" spans="1:22">
      <c r="A20" s="33" t="s">
        <v>34</v>
      </c>
      <c r="B20" s="25">
        <f t="shared" si="0"/>
        <v>106997.093613</v>
      </c>
      <c r="C20" s="26"/>
      <c r="D20" s="27">
        <v>-14.13</v>
      </c>
      <c r="E20" s="45">
        <f t="shared" ref="E20:K20" si="1">SUM(E7:E19)</f>
        <v>10961.792935</v>
      </c>
      <c r="F20" s="15">
        <f t="shared" si="1"/>
        <v>3103.91013</v>
      </c>
      <c r="G20" s="45">
        <f t="shared" si="1"/>
        <v>6358.379249</v>
      </c>
      <c r="H20" s="45">
        <f t="shared" si="1"/>
        <v>3128.492034</v>
      </c>
      <c r="I20" s="45">
        <f t="shared" si="1"/>
        <v>36613.547874</v>
      </c>
      <c r="J20" s="15">
        <f t="shared" si="1"/>
        <v>1677.914819</v>
      </c>
      <c r="K20" s="45">
        <f t="shared" si="1"/>
        <v>670.919</v>
      </c>
      <c r="L20" s="87">
        <v>0</v>
      </c>
      <c r="M20" s="45">
        <f t="shared" ref="M20:U20" si="2">SUM(M7:M19)</f>
        <v>15</v>
      </c>
      <c r="N20" s="15">
        <f t="shared" si="2"/>
        <v>50825.516821</v>
      </c>
      <c r="O20" s="87">
        <f t="shared" si="2"/>
        <v>12010</v>
      </c>
      <c r="P20" s="45">
        <f t="shared" si="2"/>
        <v>2264.1678</v>
      </c>
      <c r="Q20" s="45">
        <f t="shared" si="2"/>
        <v>14958.77</v>
      </c>
      <c r="R20" s="45">
        <f t="shared" si="2"/>
        <v>45741.201186</v>
      </c>
      <c r="S20" s="87">
        <f t="shared" si="2"/>
        <v>12594.09</v>
      </c>
      <c r="T20" s="45">
        <f t="shared" si="2"/>
        <v>11731.62</v>
      </c>
      <c r="U20" s="45">
        <f t="shared" si="2"/>
        <v>6082.725485</v>
      </c>
      <c r="V20" s="125"/>
    </row>
    <row r="21" s="1" customFormat="1" ht="30" customHeight="1" spans="1:22">
      <c r="A21" s="46" t="s">
        <v>35</v>
      </c>
      <c r="B21" s="46"/>
      <c r="C21" s="46"/>
      <c r="D21" s="46"/>
      <c r="E21" s="46"/>
      <c r="F21" s="47"/>
      <c r="G21" s="46"/>
      <c r="H21" s="46"/>
      <c r="I21" s="46"/>
      <c r="J21" s="47"/>
      <c r="K21" s="46"/>
      <c r="L21" s="46"/>
      <c r="M21" s="46"/>
      <c r="N21" s="47"/>
      <c r="O21" s="46"/>
      <c r="P21" s="46"/>
      <c r="Q21" s="46"/>
      <c r="R21" s="46"/>
      <c r="S21" s="46"/>
      <c r="T21" s="46"/>
      <c r="U21" s="46"/>
      <c r="V21" s="125"/>
    </row>
    <row r="22" s="1" customFormat="1" ht="14.45" customHeight="1" spans="1:22">
      <c r="A22" s="11" t="s">
        <v>2</v>
      </c>
      <c r="B22" s="11" t="s">
        <v>3</v>
      </c>
      <c r="C22" s="12" t="s">
        <v>4</v>
      </c>
      <c r="D22" s="13" t="s">
        <v>48</v>
      </c>
      <c r="E22" s="14" t="s">
        <v>49</v>
      </c>
      <c r="F22" s="15"/>
      <c r="G22" s="16"/>
      <c r="H22" s="17" t="s">
        <v>50</v>
      </c>
      <c r="I22" s="67"/>
      <c r="J22" s="68" t="s">
        <v>51</v>
      </c>
      <c r="K22" s="12" t="s">
        <v>52</v>
      </c>
      <c r="L22" s="69" t="s">
        <v>11</v>
      </c>
      <c r="M22" s="70"/>
      <c r="N22" s="71" t="s">
        <v>53</v>
      </c>
      <c r="O22" s="11" t="s">
        <v>54</v>
      </c>
      <c r="P22" s="12" t="s">
        <v>78</v>
      </c>
      <c r="Q22" s="12" t="s">
        <v>55</v>
      </c>
      <c r="R22" s="12" t="s">
        <v>56</v>
      </c>
      <c r="S22" s="17" t="s">
        <v>57</v>
      </c>
      <c r="T22" s="67"/>
      <c r="U22" s="11" t="s">
        <v>15</v>
      </c>
      <c r="V22" s="125"/>
    </row>
    <row r="23" s="1" customFormat="1" ht="32.4" spans="1:22">
      <c r="A23" s="18"/>
      <c r="B23" s="18"/>
      <c r="C23" s="19"/>
      <c r="D23" s="20"/>
      <c r="E23" s="21" t="s">
        <v>49</v>
      </c>
      <c r="F23" s="22" t="s">
        <v>58</v>
      </c>
      <c r="G23" s="23" t="s">
        <v>59</v>
      </c>
      <c r="H23" s="24" t="s">
        <v>60</v>
      </c>
      <c r="I23" s="24" t="s">
        <v>61</v>
      </c>
      <c r="J23" s="72"/>
      <c r="K23" s="19"/>
      <c r="L23" s="24" t="s">
        <v>62</v>
      </c>
      <c r="M23" s="24" t="s">
        <v>23</v>
      </c>
      <c r="N23" s="26"/>
      <c r="O23" s="18"/>
      <c r="P23" s="19"/>
      <c r="Q23" s="19"/>
      <c r="R23" s="19"/>
      <c r="S23" s="113" t="s">
        <v>63</v>
      </c>
      <c r="T23" s="113" t="s">
        <v>64</v>
      </c>
      <c r="U23" s="18"/>
      <c r="V23" s="125"/>
    </row>
    <row r="24" s="1" customFormat="1" spans="1:22">
      <c r="A24" s="33" t="s">
        <v>65</v>
      </c>
      <c r="B24" s="25">
        <f t="shared" ref="B24:B31" si="3">SUM(H24:N24)+E24+F24</f>
        <v>2825.683364</v>
      </c>
      <c r="C24" s="27">
        <f>B24/B31*100</f>
        <v>28.6284705722143</v>
      </c>
      <c r="D24" s="25">
        <v>-16.0049796698022</v>
      </c>
      <c r="E24" s="25">
        <v>336.292702</v>
      </c>
      <c r="F24" s="27">
        <v>0</v>
      </c>
      <c r="G24" s="25">
        <v>144.692702</v>
      </c>
      <c r="H24" s="25">
        <v>17.938734</v>
      </c>
      <c r="I24" s="25">
        <v>61</v>
      </c>
      <c r="J24" s="27">
        <v>119.659853</v>
      </c>
      <c r="K24" s="27">
        <v>53.131</v>
      </c>
      <c r="L24" s="57">
        <v>0</v>
      </c>
      <c r="M24" s="57">
        <v>0</v>
      </c>
      <c r="N24" s="40">
        <v>2237.661075</v>
      </c>
      <c r="O24" s="57">
        <v>308</v>
      </c>
      <c r="P24" s="43">
        <v>204</v>
      </c>
      <c r="Q24" s="43">
        <v>626.97</v>
      </c>
      <c r="R24" s="56">
        <v>1466.606583</v>
      </c>
      <c r="S24" s="107">
        <v>912</v>
      </c>
      <c r="T24" s="43">
        <v>1155.45</v>
      </c>
      <c r="U24" s="126">
        <v>14.97</v>
      </c>
      <c r="V24" s="125"/>
    </row>
    <row r="25" s="1" customFormat="1" spans="1:22">
      <c r="A25" s="33" t="s">
        <v>66</v>
      </c>
      <c r="B25" s="25">
        <f t="shared" si="3"/>
        <v>827.39</v>
      </c>
      <c r="C25" s="27">
        <f>B25/B31*100</f>
        <v>8.38271922768215</v>
      </c>
      <c r="D25" s="48">
        <v>24.2737841328968</v>
      </c>
      <c r="E25" s="48">
        <v>150.97</v>
      </c>
      <c r="F25" s="49">
        <v>0</v>
      </c>
      <c r="G25" s="48">
        <v>109.7</v>
      </c>
      <c r="H25" s="48">
        <v>0</v>
      </c>
      <c r="I25" s="59">
        <v>0</v>
      </c>
      <c r="J25" s="49">
        <v>7.28</v>
      </c>
      <c r="K25" s="88">
        <v>0.42</v>
      </c>
      <c r="L25" s="59">
        <v>0</v>
      </c>
      <c r="M25" s="59">
        <v>0</v>
      </c>
      <c r="N25" s="49">
        <v>668.72</v>
      </c>
      <c r="O25" s="59">
        <v>108</v>
      </c>
      <c r="P25" s="48">
        <v>23.45</v>
      </c>
      <c r="Q25" s="48">
        <v>372.18</v>
      </c>
      <c r="R25" s="127">
        <v>98.52</v>
      </c>
      <c r="S25" s="57">
        <v>0</v>
      </c>
      <c r="T25" s="57">
        <v>0</v>
      </c>
      <c r="U25" s="57">
        <v>0</v>
      </c>
      <c r="V25" s="125"/>
    </row>
    <row r="26" s="1" customFormat="1" spans="1:22">
      <c r="A26" s="33" t="s">
        <v>67</v>
      </c>
      <c r="B26" s="25">
        <f t="shared" si="3"/>
        <v>276.734921</v>
      </c>
      <c r="C26" s="27">
        <f>B26/B31*100</f>
        <v>2.80374568611876</v>
      </c>
      <c r="D26" s="50">
        <v>24.0157497546992</v>
      </c>
      <c r="E26" s="50">
        <v>34.348554</v>
      </c>
      <c r="F26" s="50">
        <v>1.2312</v>
      </c>
      <c r="G26" s="50">
        <v>18.896256</v>
      </c>
      <c r="H26" s="51">
        <v>0</v>
      </c>
      <c r="I26" s="89">
        <v>18.896256</v>
      </c>
      <c r="J26" s="90">
        <v>0.0455</v>
      </c>
      <c r="K26" s="91">
        <v>0</v>
      </c>
      <c r="L26" s="91">
        <v>0</v>
      </c>
      <c r="M26" s="91">
        <v>0</v>
      </c>
      <c r="N26" s="90">
        <v>222.213411</v>
      </c>
      <c r="O26" s="92">
        <v>48</v>
      </c>
      <c r="P26" s="93">
        <v>0</v>
      </c>
      <c r="Q26" s="93">
        <v>0</v>
      </c>
      <c r="R26" s="91">
        <v>0</v>
      </c>
      <c r="S26" s="91">
        <v>0</v>
      </c>
      <c r="T26" s="91">
        <v>0</v>
      </c>
      <c r="U26" s="91">
        <v>0</v>
      </c>
      <c r="V26" s="125"/>
    </row>
    <row r="27" s="1" customFormat="1" spans="1:22">
      <c r="A27" s="33" t="s">
        <v>68</v>
      </c>
      <c r="B27" s="25">
        <f t="shared" si="3"/>
        <v>152</v>
      </c>
      <c r="C27" s="27">
        <f>B27/B31*100</f>
        <v>1.539991204399</v>
      </c>
      <c r="D27" s="50">
        <v>588.174661000165</v>
      </c>
      <c r="E27" s="50">
        <v>49</v>
      </c>
      <c r="F27" s="50">
        <v>0</v>
      </c>
      <c r="G27" s="50">
        <v>2.85</v>
      </c>
      <c r="H27" s="51">
        <v>0</v>
      </c>
      <c r="I27" s="89">
        <v>0</v>
      </c>
      <c r="J27" s="90">
        <v>0</v>
      </c>
      <c r="K27" s="91">
        <v>0</v>
      </c>
      <c r="L27" s="91">
        <v>0</v>
      </c>
      <c r="M27" s="91">
        <v>0</v>
      </c>
      <c r="N27" s="90">
        <v>103</v>
      </c>
      <c r="O27" s="92">
        <v>32</v>
      </c>
      <c r="P27" s="93">
        <v>0</v>
      </c>
      <c r="Q27" s="93">
        <v>0</v>
      </c>
      <c r="R27" s="91">
        <v>0</v>
      </c>
      <c r="S27" s="91">
        <v>0</v>
      </c>
      <c r="T27" s="91">
        <v>0</v>
      </c>
      <c r="U27" s="91">
        <v>0</v>
      </c>
      <c r="V27" s="125"/>
    </row>
    <row r="28" s="1" customFormat="1" spans="1:22">
      <c r="A28" s="33" t="s">
        <v>69</v>
      </c>
      <c r="B28" s="25">
        <f t="shared" si="3"/>
        <v>1499.353848</v>
      </c>
      <c r="C28" s="27">
        <f>B28/B31*100</f>
        <v>15.1907351197486</v>
      </c>
      <c r="D28" s="52">
        <v>-11.7926490676211</v>
      </c>
      <c r="E28" s="30">
        <v>453.309848</v>
      </c>
      <c r="F28" s="31">
        <v>80.044</v>
      </c>
      <c r="G28" s="30">
        <v>287.11999</v>
      </c>
      <c r="H28" s="52">
        <v>5</v>
      </c>
      <c r="I28" s="52">
        <v>0</v>
      </c>
      <c r="J28" s="94">
        <v>0.76</v>
      </c>
      <c r="K28" s="95">
        <v>0</v>
      </c>
      <c r="L28" s="96">
        <v>0</v>
      </c>
      <c r="M28" s="96">
        <v>0</v>
      </c>
      <c r="N28" s="31">
        <v>960.24</v>
      </c>
      <c r="O28" s="97">
        <v>342</v>
      </c>
      <c r="P28" s="98">
        <v>32.4862</v>
      </c>
      <c r="Q28" s="98">
        <v>44.6</v>
      </c>
      <c r="R28" s="128">
        <v>63.767</v>
      </c>
      <c r="S28" s="128">
        <v>10</v>
      </c>
      <c r="T28" s="128">
        <v>8.99</v>
      </c>
      <c r="U28" s="95">
        <v>0</v>
      </c>
      <c r="V28" s="125"/>
    </row>
    <row r="29" s="1" customFormat="1" spans="1:22">
      <c r="A29" s="33" t="s">
        <v>70</v>
      </c>
      <c r="B29" s="25">
        <f t="shared" si="3"/>
        <v>4233.17411</v>
      </c>
      <c r="C29" s="27">
        <f>B29/B31*100</f>
        <v>42.8884927374313</v>
      </c>
      <c r="D29" s="53">
        <v>1213.16834045056</v>
      </c>
      <c r="E29" s="53">
        <v>67.4564</v>
      </c>
      <c r="F29" s="54">
        <v>9.62361</v>
      </c>
      <c r="G29" s="53">
        <v>44.037971</v>
      </c>
      <c r="H29" s="52">
        <v>501.3</v>
      </c>
      <c r="I29" s="52">
        <v>3487.614</v>
      </c>
      <c r="J29" s="54">
        <v>1.1543</v>
      </c>
      <c r="K29" s="64">
        <v>0</v>
      </c>
      <c r="L29" s="64">
        <v>0</v>
      </c>
      <c r="M29" s="64">
        <v>0</v>
      </c>
      <c r="N29" s="54">
        <v>166.0258</v>
      </c>
      <c r="O29" s="99">
        <v>68</v>
      </c>
      <c r="P29" s="53">
        <v>0</v>
      </c>
      <c r="Q29" s="53">
        <v>286.51</v>
      </c>
      <c r="R29" s="53">
        <v>748.79</v>
      </c>
      <c r="S29" s="99">
        <v>1</v>
      </c>
      <c r="T29" s="53">
        <v>1</v>
      </c>
      <c r="U29" s="53">
        <v>0</v>
      </c>
      <c r="V29" s="125"/>
    </row>
    <row r="30" s="1" customFormat="1" spans="1:22">
      <c r="A30" s="33" t="s">
        <v>71</v>
      </c>
      <c r="B30" s="25">
        <f t="shared" si="3"/>
        <v>55.85</v>
      </c>
      <c r="C30" s="27">
        <f>B30/B31*100</f>
        <v>0.565845452405816</v>
      </c>
      <c r="D30" s="40">
        <v>-1.07094904578192</v>
      </c>
      <c r="E30" s="43">
        <v>55.85</v>
      </c>
      <c r="F30" s="40">
        <v>0</v>
      </c>
      <c r="G30" s="43">
        <v>43.19</v>
      </c>
      <c r="H30" s="36">
        <v>0</v>
      </c>
      <c r="I30" s="36">
        <v>0</v>
      </c>
      <c r="J30" s="27">
        <v>0</v>
      </c>
      <c r="K30" s="36">
        <v>0</v>
      </c>
      <c r="L30" s="36">
        <v>0</v>
      </c>
      <c r="M30" s="36">
        <v>0</v>
      </c>
      <c r="N30" s="27">
        <v>0</v>
      </c>
      <c r="O30" s="65">
        <v>79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125"/>
    </row>
    <row r="31" s="1" customFormat="1" ht="19.15" customHeight="1" spans="1:22">
      <c r="A31" s="33" t="s">
        <v>34</v>
      </c>
      <c r="B31" s="25">
        <f t="shared" si="3"/>
        <v>9870.186243</v>
      </c>
      <c r="C31" s="33"/>
      <c r="D31" s="27">
        <v>55.72</v>
      </c>
      <c r="E31" s="45">
        <f t="shared" ref="E31:U31" si="4">SUM(E24:E30)</f>
        <v>1147.227504</v>
      </c>
      <c r="F31" s="15">
        <f t="shared" si="4"/>
        <v>90.89881</v>
      </c>
      <c r="G31" s="45">
        <f t="shared" si="4"/>
        <v>650.486919</v>
      </c>
      <c r="H31" s="45">
        <f t="shared" si="4"/>
        <v>524.238734</v>
      </c>
      <c r="I31" s="45">
        <f t="shared" si="4"/>
        <v>3567.510256</v>
      </c>
      <c r="J31" s="15">
        <f t="shared" si="4"/>
        <v>128.899653</v>
      </c>
      <c r="K31" s="45">
        <f t="shared" si="4"/>
        <v>53.551</v>
      </c>
      <c r="L31" s="45">
        <f t="shared" si="4"/>
        <v>0</v>
      </c>
      <c r="M31" s="45">
        <f t="shared" si="4"/>
        <v>0</v>
      </c>
      <c r="N31" s="15">
        <f t="shared" si="4"/>
        <v>4357.860286</v>
      </c>
      <c r="O31" s="87">
        <f t="shared" si="4"/>
        <v>985</v>
      </c>
      <c r="P31" s="45">
        <f t="shared" si="4"/>
        <v>259.9362</v>
      </c>
      <c r="Q31" s="45">
        <f t="shared" si="4"/>
        <v>1330.26</v>
      </c>
      <c r="R31" s="45">
        <f t="shared" si="4"/>
        <v>2377.683583</v>
      </c>
      <c r="S31" s="87">
        <f t="shared" si="4"/>
        <v>923</v>
      </c>
      <c r="T31" s="45">
        <f t="shared" si="4"/>
        <v>1165.44</v>
      </c>
      <c r="U31" s="45">
        <f t="shared" si="4"/>
        <v>14.97</v>
      </c>
      <c r="V31" s="125"/>
    </row>
    <row r="32" s="1" customFormat="1" ht="25.15" customHeight="1" spans="1:22">
      <c r="A32" s="46" t="s">
        <v>37</v>
      </c>
      <c r="B32" s="46"/>
      <c r="C32" s="46"/>
      <c r="D32" s="46"/>
      <c r="E32" s="46"/>
      <c r="F32" s="47"/>
      <c r="G32" s="46"/>
      <c r="H32" s="46"/>
      <c r="I32" s="46"/>
      <c r="J32" s="47"/>
      <c r="K32" s="46"/>
      <c r="L32" s="46"/>
      <c r="M32" s="46"/>
      <c r="N32" s="47"/>
      <c r="O32" s="46"/>
      <c r="P32" s="46"/>
      <c r="Q32" s="46"/>
      <c r="R32" s="46"/>
      <c r="S32" s="46"/>
      <c r="T32" s="46"/>
      <c r="U32" s="46"/>
      <c r="V32" s="125"/>
    </row>
    <row r="33" s="1" customFormat="1" ht="14.45" customHeight="1" spans="1:22">
      <c r="A33" s="11" t="s">
        <v>2</v>
      </c>
      <c r="B33" s="11" t="s">
        <v>3</v>
      </c>
      <c r="C33" s="12" t="s">
        <v>4</v>
      </c>
      <c r="D33" s="13" t="s">
        <v>48</v>
      </c>
      <c r="E33" s="14" t="s">
        <v>49</v>
      </c>
      <c r="F33" s="15"/>
      <c r="G33" s="16"/>
      <c r="H33" s="17" t="s">
        <v>50</v>
      </c>
      <c r="I33" s="67"/>
      <c r="J33" s="68" t="s">
        <v>51</v>
      </c>
      <c r="K33" s="12" t="s">
        <v>52</v>
      </c>
      <c r="L33" s="69" t="s">
        <v>11</v>
      </c>
      <c r="M33" s="70"/>
      <c r="N33" s="71" t="s">
        <v>53</v>
      </c>
      <c r="O33" s="11" t="s">
        <v>54</v>
      </c>
      <c r="P33" s="12" t="s">
        <v>78</v>
      </c>
      <c r="Q33" s="12" t="s">
        <v>55</v>
      </c>
      <c r="R33" s="12" t="s">
        <v>56</v>
      </c>
      <c r="S33" s="17" t="s">
        <v>57</v>
      </c>
      <c r="T33" s="67"/>
      <c r="U33" s="11" t="s">
        <v>15</v>
      </c>
      <c r="V33" s="125"/>
    </row>
    <row r="34" s="1" customFormat="1" ht="32.4" spans="1:22">
      <c r="A34" s="18"/>
      <c r="B34" s="18"/>
      <c r="C34" s="19"/>
      <c r="D34" s="20"/>
      <c r="E34" s="21" t="s">
        <v>49</v>
      </c>
      <c r="F34" s="22" t="s">
        <v>58</v>
      </c>
      <c r="G34" s="23" t="s">
        <v>59</v>
      </c>
      <c r="H34" s="24" t="s">
        <v>60</v>
      </c>
      <c r="I34" s="24" t="s">
        <v>61</v>
      </c>
      <c r="J34" s="72"/>
      <c r="K34" s="19"/>
      <c r="L34" s="24" t="s">
        <v>62</v>
      </c>
      <c r="M34" s="24" t="s">
        <v>23</v>
      </c>
      <c r="N34" s="26"/>
      <c r="O34" s="18"/>
      <c r="P34" s="19"/>
      <c r="Q34" s="19"/>
      <c r="R34" s="19"/>
      <c r="S34" s="113" t="s">
        <v>63</v>
      </c>
      <c r="T34" s="113" t="s">
        <v>64</v>
      </c>
      <c r="U34" s="18"/>
      <c r="V34" s="125"/>
    </row>
    <row r="35" s="1" customFormat="1" spans="1:22">
      <c r="A35" s="33" t="s">
        <v>65</v>
      </c>
      <c r="B35" s="25">
        <f t="shared" ref="B35:B44" si="5">SUM(H35:N35)+E35+F35</f>
        <v>4735.923075</v>
      </c>
      <c r="C35" s="27">
        <f>B35/B44*100</f>
        <v>18.2768916753856</v>
      </c>
      <c r="D35" s="25">
        <v>-37.6761133724949</v>
      </c>
      <c r="E35" s="25">
        <v>499.065977</v>
      </c>
      <c r="F35" s="27">
        <v>0</v>
      </c>
      <c r="G35" s="25">
        <v>254.665977</v>
      </c>
      <c r="H35" s="25">
        <v>57.808335</v>
      </c>
      <c r="I35" s="25">
        <v>21</v>
      </c>
      <c r="J35" s="27">
        <v>321.3486</v>
      </c>
      <c r="K35" s="27">
        <v>70.287</v>
      </c>
      <c r="L35" s="57">
        <v>0</v>
      </c>
      <c r="M35" s="57">
        <v>0</v>
      </c>
      <c r="N35" s="40">
        <v>3766.413163</v>
      </c>
      <c r="O35" s="57">
        <v>426</v>
      </c>
      <c r="P35" s="43">
        <v>321.88</v>
      </c>
      <c r="Q35" s="43">
        <v>1411.7</v>
      </c>
      <c r="R35" s="56">
        <v>3603.974547</v>
      </c>
      <c r="S35" s="129">
        <v>403</v>
      </c>
      <c r="T35" s="130">
        <v>1095.09</v>
      </c>
      <c r="U35" s="126">
        <v>26.76</v>
      </c>
      <c r="V35" s="125"/>
    </row>
    <row r="36" s="1" customFormat="1" spans="1:21">
      <c r="A36" s="33" t="s">
        <v>66</v>
      </c>
      <c r="B36" s="25">
        <f t="shared" si="5"/>
        <v>3045.27</v>
      </c>
      <c r="C36" s="27">
        <f>B36/B44*100</f>
        <v>11.7523171366759</v>
      </c>
      <c r="D36" s="48">
        <v>13.3524408628166</v>
      </c>
      <c r="E36" s="48">
        <v>471.68</v>
      </c>
      <c r="F36" s="49">
        <v>0</v>
      </c>
      <c r="G36" s="48">
        <v>267.28</v>
      </c>
      <c r="H36" s="48">
        <v>0</v>
      </c>
      <c r="I36" s="59">
        <v>0</v>
      </c>
      <c r="J36" s="49">
        <v>30.49</v>
      </c>
      <c r="K36" s="88">
        <v>0</v>
      </c>
      <c r="L36" s="59">
        <v>0</v>
      </c>
      <c r="M36" s="59">
        <v>0</v>
      </c>
      <c r="N36" s="49">
        <v>2543.1</v>
      </c>
      <c r="O36" s="59">
        <v>500</v>
      </c>
      <c r="P36" s="48">
        <v>66.5</v>
      </c>
      <c r="Q36" s="48">
        <v>83.46</v>
      </c>
      <c r="R36" s="127">
        <v>124.23</v>
      </c>
      <c r="S36" s="57">
        <v>0</v>
      </c>
      <c r="T36" s="57">
        <v>0</v>
      </c>
      <c r="U36" s="57">
        <v>0</v>
      </c>
    </row>
    <row r="37" s="1" customFormat="1" spans="1:21">
      <c r="A37" s="33" t="s">
        <v>67</v>
      </c>
      <c r="B37" s="25">
        <f t="shared" si="5"/>
        <v>1159.375457</v>
      </c>
      <c r="C37" s="27">
        <f>B37/B44*100</f>
        <v>4.4742660096289</v>
      </c>
      <c r="D37" s="50">
        <v>-2.49098262229015</v>
      </c>
      <c r="E37" s="55">
        <v>159.090184</v>
      </c>
      <c r="F37" s="55">
        <v>6.4758</v>
      </c>
      <c r="G37" s="55">
        <v>75.275126</v>
      </c>
      <c r="H37" s="51">
        <v>13</v>
      </c>
      <c r="I37" s="90">
        <v>75.275126</v>
      </c>
      <c r="J37" s="90">
        <v>0.6132</v>
      </c>
      <c r="K37" s="91">
        <v>0</v>
      </c>
      <c r="L37" s="100">
        <v>0</v>
      </c>
      <c r="M37" s="91">
        <v>0</v>
      </c>
      <c r="N37" s="101">
        <v>904.921147</v>
      </c>
      <c r="O37" s="102">
        <v>190</v>
      </c>
      <c r="P37" s="103">
        <v>0</v>
      </c>
      <c r="Q37" s="103">
        <v>0</v>
      </c>
      <c r="R37" s="91">
        <v>0</v>
      </c>
      <c r="S37" s="91">
        <v>0</v>
      </c>
      <c r="T37" s="91">
        <v>0</v>
      </c>
      <c r="U37" s="91">
        <v>0</v>
      </c>
    </row>
    <row r="38" s="1" customFormat="1" spans="1:21">
      <c r="A38" s="33" t="s">
        <v>68</v>
      </c>
      <c r="B38" s="25">
        <f t="shared" si="5"/>
        <v>1069.3</v>
      </c>
      <c r="C38" s="27">
        <f>B38/B44*100</f>
        <v>4.12664647609164</v>
      </c>
      <c r="D38" s="56">
        <v>20.6478725541089</v>
      </c>
      <c r="E38" s="25">
        <v>360</v>
      </c>
      <c r="F38" s="27">
        <v>0</v>
      </c>
      <c r="G38" s="25">
        <v>62.91</v>
      </c>
      <c r="H38" s="57">
        <v>0</v>
      </c>
      <c r="I38" s="57">
        <v>0</v>
      </c>
      <c r="J38" s="40">
        <v>0</v>
      </c>
      <c r="K38" s="57">
        <v>0</v>
      </c>
      <c r="L38" s="57">
        <v>0</v>
      </c>
      <c r="M38" s="57">
        <v>0</v>
      </c>
      <c r="N38" s="40">
        <v>709.3</v>
      </c>
      <c r="O38" s="57">
        <v>100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</row>
    <row r="39" s="1" customFormat="1" spans="1:21">
      <c r="A39" s="33" t="s">
        <v>69</v>
      </c>
      <c r="B39" s="25">
        <f t="shared" si="5"/>
        <v>1308.826889</v>
      </c>
      <c r="C39" s="27">
        <f>B39/B44*100</f>
        <v>5.05102952333847</v>
      </c>
      <c r="D39" s="52">
        <v>-27.7459039342757</v>
      </c>
      <c r="E39" s="30">
        <v>213.902389</v>
      </c>
      <c r="F39" s="31">
        <v>62.5245</v>
      </c>
      <c r="G39" s="30">
        <v>213.441401</v>
      </c>
      <c r="H39" s="52">
        <v>20</v>
      </c>
      <c r="I39" s="52">
        <v>0</v>
      </c>
      <c r="J39" s="94">
        <v>3.27</v>
      </c>
      <c r="K39" s="95">
        <v>0</v>
      </c>
      <c r="L39" s="96">
        <v>0</v>
      </c>
      <c r="M39" s="96">
        <v>0</v>
      </c>
      <c r="N39" s="31">
        <v>1009.13</v>
      </c>
      <c r="O39" s="97">
        <v>383</v>
      </c>
      <c r="P39" s="98">
        <v>7.8821</v>
      </c>
      <c r="Q39" s="98">
        <v>12.8</v>
      </c>
      <c r="R39" s="128">
        <v>212.19</v>
      </c>
      <c r="S39" s="128">
        <v>1</v>
      </c>
      <c r="T39" s="128">
        <v>1.9</v>
      </c>
      <c r="U39" s="95">
        <v>0</v>
      </c>
    </row>
    <row r="40" s="1" customFormat="1" spans="1:21">
      <c r="A40" s="33" t="s">
        <v>70</v>
      </c>
      <c r="B40" s="25">
        <f t="shared" si="5"/>
        <v>2824.33371</v>
      </c>
      <c r="C40" s="27">
        <f>B40/B44*100</f>
        <v>10.8996789971741</v>
      </c>
      <c r="D40" s="53">
        <v>-25.5124774275936</v>
      </c>
      <c r="E40" s="53">
        <v>161.3339</v>
      </c>
      <c r="F40" s="54">
        <v>53.14371</v>
      </c>
      <c r="G40" s="53">
        <v>98.051921</v>
      </c>
      <c r="H40" s="58">
        <v>89.202</v>
      </c>
      <c r="I40" s="60">
        <v>1901.8231</v>
      </c>
      <c r="J40" s="54">
        <v>1.9929</v>
      </c>
      <c r="K40" s="64">
        <v>0</v>
      </c>
      <c r="L40" s="64">
        <v>0</v>
      </c>
      <c r="M40" s="96">
        <v>0</v>
      </c>
      <c r="N40" s="104">
        <v>616.8381</v>
      </c>
      <c r="O40" s="99">
        <v>209</v>
      </c>
      <c r="P40" s="53">
        <v>19.01</v>
      </c>
      <c r="Q40" s="53">
        <v>750.07</v>
      </c>
      <c r="R40" s="53">
        <v>2049.92</v>
      </c>
      <c r="S40" s="99">
        <v>13</v>
      </c>
      <c r="T40" s="53">
        <v>16.21</v>
      </c>
      <c r="U40" s="99">
        <v>0</v>
      </c>
    </row>
    <row r="41" s="1" customFormat="1" spans="1:21">
      <c r="A41" s="33" t="s">
        <v>71</v>
      </c>
      <c r="B41" s="25">
        <f t="shared" si="5"/>
        <v>47.23</v>
      </c>
      <c r="C41" s="27">
        <f>B41/B44*100</f>
        <v>0.182270188970175</v>
      </c>
      <c r="D41" s="40">
        <v>19.2673755874354</v>
      </c>
      <c r="E41" s="43">
        <v>47.23</v>
      </c>
      <c r="F41" s="40">
        <v>0</v>
      </c>
      <c r="G41" s="43">
        <v>36.52</v>
      </c>
      <c r="H41" s="36">
        <v>0</v>
      </c>
      <c r="I41" s="36">
        <v>0</v>
      </c>
      <c r="J41" s="27">
        <v>0</v>
      </c>
      <c r="K41" s="36">
        <v>0</v>
      </c>
      <c r="L41" s="36">
        <v>0</v>
      </c>
      <c r="M41" s="36">
        <v>0</v>
      </c>
      <c r="N41" s="27">
        <v>0</v>
      </c>
      <c r="O41" s="65">
        <v>108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</row>
    <row r="42" s="1" customFormat="1" ht="18" customHeight="1" spans="1:21">
      <c r="A42" s="33" t="s">
        <v>73</v>
      </c>
      <c r="B42" s="25">
        <f t="shared" si="5"/>
        <v>123.31</v>
      </c>
      <c r="C42" s="27">
        <f>B42/B44*100</f>
        <v>0.475878403597549</v>
      </c>
      <c r="D42" s="59" t="s">
        <v>36</v>
      </c>
      <c r="E42" s="48">
        <v>123.31</v>
      </c>
      <c r="F42" s="49">
        <v>0</v>
      </c>
      <c r="G42" s="48">
        <v>121.21</v>
      </c>
      <c r="H42" s="59">
        <v>0</v>
      </c>
      <c r="I42" s="59">
        <v>0</v>
      </c>
      <c r="J42" s="49">
        <v>0</v>
      </c>
      <c r="K42" s="59">
        <v>0</v>
      </c>
      <c r="L42" s="59">
        <v>0</v>
      </c>
      <c r="M42" s="59">
        <v>0</v>
      </c>
      <c r="N42" s="49">
        <v>0</v>
      </c>
      <c r="O42" s="59">
        <v>197</v>
      </c>
      <c r="P42" s="59">
        <v>0</v>
      </c>
      <c r="Q42" s="59">
        <v>0</v>
      </c>
      <c r="R42" s="59">
        <v>0</v>
      </c>
      <c r="S42" s="59">
        <v>1</v>
      </c>
      <c r="T42" s="48">
        <v>1.3</v>
      </c>
      <c r="U42" s="59">
        <v>0</v>
      </c>
    </row>
    <row r="43" s="1" customFormat="1" ht="15" customHeight="1" spans="1:21">
      <c r="A43" s="33" t="s">
        <v>75</v>
      </c>
      <c r="B43" s="25">
        <f t="shared" si="5"/>
        <v>11598.512415</v>
      </c>
      <c r="C43" s="27">
        <f>B43/B44*100</f>
        <v>44.7610215891376</v>
      </c>
      <c r="D43" s="56">
        <v>329.224795166901</v>
      </c>
      <c r="E43" s="56">
        <v>111.232415</v>
      </c>
      <c r="F43" s="40">
        <v>0</v>
      </c>
      <c r="G43" s="56">
        <v>95.777815</v>
      </c>
      <c r="H43" s="40">
        <v>336</v>
      </c>
      <c r="I43" s="40">
        <v>10817</v>
      </c>
      <c r="J43" s="40">
        <v>0</v>
      </c>
      <c r="K43" s="57">
        <v>0</v>
      </c>
      <c r="L43" s="57">
        <v>0</v>
      </c>
      <c r="M43" s="57">
        <v>0</v>
      </c>
      <c r="N43" s="40">
        <v>334.28</v>
      </c>
      <c r="O43" s="57">
        <v>270</v>
      </c>
      <c r="P43" s="56">
        <v>0</v>
      </c>
      <c r="Q43" s="56">
        <v>0</v>
      </c>
      <c r="R43" s="43">
        <v>0</v>
      </c>
      <c r="S43" s="57">
        <v>0</v>
      </c>
      <c r="T43" s="57">
        <v>0</v>
      </c>
      <c r="U43" s="57">
        <v>0</v>
      </c>
    </row>
    <row r="44" s="1" customFormat="1" ht="18" customHeight="1" spans="1:21">
      <c r="A44" s="33" t="s">
        <v>34</v>
      </c>
      <c r="B44" s="25">
        <f t="shared" si="5"/>
        <v>25912.081546</v>
      </c>
      <c r="C44" s="25"/>
      <c r="D44" s="25">
        <v>25.61</v>
      </c>
      <c r="E44" s="25">
        <f t="shared" ref="E44:U44" si="6">SUM(E35:E43)</f>
        <v>2146.844865</v>
      </c>
      <c r="F44" s="27">
        <f t="shared" si="6"/>
        <v>122.14401</v>
      </c>
      <c r="G44" s="25">
        <f t="shared" si="6"/>
        <v>1225.13224</v>
      </c>
      <c r="H44" s="25">
        <f t="shared" si="6"/>
        <v>516.010335</v>
      </c>
      <c r="I44" s="25">
        <f t="shared" si="6"/>
        <v>12815.098226</v>
      </c>
      <c r="J44" s="27">
        <f t="shared" si="6"/>
        <v>357.7147</v>
      </c>
      <c r="K44" s="25">
        <f t="shared" si="6"/>
        <v>70.287</v>
      </c>
      <c r="L44" s="25">
        <f t="shared" si="6"/>
        <v>0</v>
      </c>
      <c r="M44" s="25">
        <f t="shared" si="6"/>
        <v>0</v>
      </c>
      <c r="N44" s="27">
        <f t="shared" si="6"/>
        <v>9883.98241</v>
      </c>
      <c r="O44" s="36">
        <f t="shared" si="6"/>
        <v>2383</v>
      </c>
      <c r="P44" s="25">
        <f t="shared" si="6"/>
        <v>415.2721</v>
      </c>
      <c r="Q44" s="25">
        <f t="shared" si="6"/>
        <v>2258.03</v>
      </c>
      <c r="R44" s="25">
        <f t="shared" si="6"/>
        <v>5990.314547</v>
      </c>
      <c r="S44" s="36">
        <f t="shared" si="6"/>
        <v>418</v>
      </c>
      <c r="T44" s="25">
        <f t="shared" si="6"/>
        <v>1114.5</v>
      </c>
      <c r="U44" s="25">
        <f t="shared" si="6"/>
        <v>26.76</v>
      </c>
    </row>
    <row r="45" s="1" customFormat="1" ht="31.9" customHeight="1" spans="1:21">
      <c r="A45" s="46" t="s">
        <v>38</v>
      </c>
      <c r="B45" s="46"/>
      <c r="C45" s="46"/>
      <c r="D45" s="46"/>
      <c r="E45" s="46"/>
      <c r="F45" s="47"/>
      <c r="G45" s="46"/>
      <c r="H45" s="46"/>
      <c r="I45" s="46"/>
      <c r="J45" s="47"/>
      <c r="K45" s="46"/>
      <c r="L45" s="46"/>
      <c r="M45" s="46"/>
      <c r="N45" s="47"/>
      <c r="O45" s="46"/>
      <c r="P45" s="46"/>
      <c r="Q45" s="46"/>
      <c r="R45" s="46"/>
      <c r="S45" s="46"/>
      <c r="T45" s="46"/>
      <c r="U45" s="46"/>
    </row>
    <row r="46" s="1" customFormat="1" ht="14.45" customHeight="1" spans="1:21">
      <c r="A46" s="11" t="s">
        <v>2</v>
      </c>
      <c r="B46" s="11" t="s">
        <v>3</v>
      </c>
      <c r="C46" s="12" t="s">
        <v>4</v>
      </c>
      <c r="D46" s="13" t="s">
        <v>48</v>
      </c>
      <c r="E46" s="14" t="s">
        <v>49</v>
      </c>
      <c r="F46" s="15"/>
      <c r="G46" s="16"/>
      <c r="H46" s="17" t="s">
        <v>50</v>
      </c>
      <c r="I46" s="67"/>
      <c r="J46" s="68" t="s">
        <v>51</v>
      </c>
      <c r="K46" s="12" t="s">
        <v>52</v>
      </c>
      <c r="L46" s="69" t="s">
        <v>11</v>
      </c>
      <c r="M46" s="70"/>
      <c r="N46" s="71" t="s">
        <v>53</v>
      </c>
      <c r="O46" s="11" t="s">
        <v>54</v>
      </c>
      <c r="P46" s="12" t="s">
        <v>78</v>
      </c>
      <c r="Q46" s="12" t="s">
        <v>55</v>
      </c>
      <c r="R46" s="12" t="s">
        <v>56</v>
      </c>
      <c r="S46" s="17" t="s">
        <v>57</v>
      </c>
      <c r="T46" s="67"/>
      <c r="U46" s="11" t="s">
        <v>15</v>
      </c>
    </row>
    <row r="47" s="1" customFormat="1" ht="32.4" spans="1:21">
      <c r="A47" s="18"/>
      <c r="B47" s="18"/>
      <c r="C47" s="19"/>
      <c r="D47" s="20"/>
      <c r="E47" s="21" t="s">
        <v>49</v>
      </c>
      <c r="F47" s="22" t="s">
        <v>58</v>
      </c>
      <c r="G47" s="23" t="s">
        <v>59</v>
      </c>
      <c r="H47" s="24" t="s">
        <v>60</v>
      </c>
      <c r="I47" s="24" t="s">
        <v>61</v>
      </c>
      <c r="J47" s="72"/>
      <c r="K47" s="19"/>
      <c r="L47" s="24" t="s">
        <v>62</v>
      </c>
      <c r="M47" s="24" t="s">
        <v>23</v>
      </c>
      <c r="N47" s="26"/>
      <c r="O47" s="18"/>
      <c r="P47" s="19"/>
      <c r="Q47" s="19"/>
      <c r="R47" s="19"/>
      <c r="S47" s="113" t="s">
        <v>63</v>
      </c>
      <c r="T47" s="113" t="s">
        <v>64</v>
      </c>
      <c r="U47" s="18"/>
    </row>
    <row r="48" s="1" customFormat="1" spans="1:21">
      <c r="A48" s="33" t="s">
        <v>65</v>
      </c>
      <c r="B48" s="25">
        <f t="shared" ref="B48:B55" si="7">SUM(H48:N48)+E48+F48</f>
        <v>3620.369673</v>
      </c>
      <c r="C48" s="27">
        <f>B48/B55*100</f>
        <v>34.3251290511508</v>
      </c>
      <c r="D48" s="25">
        <v>-27.8981751982982</v>
      </c>
      <c r="E48" s="25">
        <v>393.927057</v>
      </c>
      <c r="F48" s="27">
        <v>0</v>
      </c>
      <c r="G48" s="25">
        <v>214.607057</v>
      </c>
      <c r="H48" s="25">
        <v>74.017856</v>
      </c>
      <c r="I48" s="25">
        <v>8</v>
      </c>
      <c r="J48" s="27">
        <v>423.971681</v>
      </c>
      <c r="K48" s="105">
        <v>233.524</v>
      </c>
      <c r="L48" s="57">
        <v>0</v>
      </c>
      <c r="M48" s="57">
        <v>0</v>
      </c>
      <c r="N48" s="106">
        <v>2486.929079</v>
      </c>
      <c r="O48" s="107">
        <v>426</v>
      </c>
      <c r="P48" s="106">
        <v>159.04</v>
      </c>
      <c r="Q48" s="106">
        <v>807.88</v>
      </c>
      <c r="R48" s="131">
        <v>2397.283893</v>
      </c>
      <c r="S48" s="129">
        <v>202</v>
      </c>
      <c r="T48" s="43">
        <v>300.25</v>
      </c>
      <c r="U48" s="126">
        <v>19.31</v>
      </c>
    </row>
    <row r="49" s="1" customFormat="1" spans="1:21">
      <c r="A49" s="33" t="s">
        <v>66</v>
      </c>
      <c r="B49" s="25">
        <f t="shared" si="7"/>
        <v>823.54</v>
      </c>
      <c r="C49" s="27">
        <f>B49/B55*100</f>
        <v>7.80807468077163</v>
      </c>
      <c r="D49" s="48">
        <v>33.3581630339735</v>
      </c>
      <c r="E49" s="48">
        <v>149.25</v>
      </c>
      <c r="F49" s="49">
        <v>0</v>
      </c>
      <c r="G49" s="48">
        <v>94.01</v>
      </c>
      <c r="H49" s="48">
        <v>0</v>
      </c>
      <c r="I49" s="59">
        <v>0</v>
      </c>
      <c r="J49" s="49">
        <v>22.21</v>
      </c>
      <c r="K49" s="88">
        <v>29.01</v>
      </c>
      <c r="L49" s="59">
        <v>0</v>
      </c>
      <c r="M49" s="59">
        <v>0</v>
      </c>
      <c r="N49" s="49">
        <v>623.07</v>
      </c>
      <c r="O49" s="59">
        <v>164</v>
      </c>
      <c r="P49" s="48">
        <v>46.58</v>
      </c>
      <c r="Q49" s="48">
        <v>41.04</v>
      </c>
      <c r="R49" s="127">
        <v>58.55</v>
      </c>
      <c r="S49" s="57">
        <v>0</v>
      </c>
      <c r="T49" s="57">
        <v>0</v>
      </c>
      <c r="U49" s="57">
        <v>0</v>
      </c>
    </row>
    <row r="50" s="1" customFormat="1" spans="1:21">
      <c r="A50" s="33" t="s">
        <v>67</v>
      </c>
      <c r="B50" s="25">
        <f t="shared" si="7"/>
        <v>1188.742926</v>
      </c>
      <c r="C50" s="27">
        <f>B50/B55*100</f>
        <v>11.270604393772</v>
      </c>
      <c r="D50" s="50">
        <v>7.72352974384701</v>
      </c>
      <c r="E50" s="55">
        <v>222.903216</v>
      </c>
      <c r="F50" s="55">
        <v>9.0689</v>
      </c>
      <c r="G50" s="55">
        <v>137.916472</v>
      </c>
      <c r="H50" s="51">
        <v>5</v>
      </c>
      <c r="I50" s="90">
        <v>137.916472</v>
      </c>
      <c r="J50" s="90">
        <v>1.5916</v>
      </c>
      <c r="K50" s="91">
        <v>0</v>
      </c>
      <c r="L50" s="100">
        <v>0</v>
      </c>
      <c r="M50" s="91">
        <v>0</v>
      </c>
      <c r="N50" s="101">
        <v>812.262738</v>
      </c>
      <c r="O50" s="102">
        <v>239</v>
      </c>
      <c r="P50" s="108">
        <v>0</v>
      </c>
      <c r="Q50" s="108">
        <v>0</v>
      </c>
      <c r="R50" s="91">
        <v>0</v>
      </c>
      <c r="S50" s="91">
        <v>0</v>
      </c>
      <c r="T50" s="91">
        <v>0</v>
      </c>
      <c r="U50" s="91">
        <v>0</v>
      </c>
    </row>
    <row r="51" s="1" customFormat="1" spans="1:21">
      <c r="A51" s="33" t="s">
        <v>69</v>
      </c>
      <c r="B51" s="25">
        <f t="shared" si="7"/>
        <v>2602.166225</v>
      </c>
      <c r="C51" s="27">
        <f>B51/B55*100</f>
        <v>24.6714284874828</v>
      </c>
      <c r="D51" s="52">
        <v>-40.6529753071906</v>
      </c>
      <c r="E51" s="30">
        <v>562.730625</v>
      </c>
      <c r="F51" s="31">
        <v>116.9656</v>
      </c>
      <c r="G51" s="30">
        <v>552.345231</v>
      </c>
      <c r="H51" s="52">
        <v>9</v>
      </c>
      <c r="I51" s="52">
        <v>361.2</v>
      </c>
      <c r="J51" s="94">
        <v>1.28</v>
      </c>
      <c r="K51" s="95">
        <v>0</v>
      </c>
      <c r="L51" s="96">
        <v>0</v>
      </c>
      <c r="M51" s="96">
        <v>0</v>
      </c>
      <c r="N51" s="31">
        <v>1550.99</v>
      </c>
      <c r="O51" s="97">
        <v>994</v>
      </c>
      <c r="P51" s="98">
        <v>37.3891</v>
      </c>
      <c r="Q51" s="98">
        <v>162.1</v>
      </c>
      <c r="R51" s="128">
        <v>231.75</v>
      </c>
      <c r="S51" s="128">
        <v>1</v>
      </c>
      <c r="T51" s="128">
        <v>1</v>
      </c>
      <c r="U51" s="95">
        <v>0</v>
      </c>
    </row>
    <row r="52" s="1" customFormat="1" spans="1:21">
      <c r="A52" s="33" t="s">
        <v>70</v>
      </c>
      <c r="B52" s="25">
        <f t="shared" si="7"/>
        <v>1936.45759</v>
      </c>
      <c r="C52" s="27">
        <f>B52/B55*100</f>
        <v>18.3597705987166</v>
      </c>
      <c r="D52" s="53">
        <v>-1.27518697711411</v>
      </c>
      <c r="E52" s="53">
        <v>82.8174</v>
      </c>
      <c r="F52" s="54">
        <v>6.26427</v>
      </c>
      <c r="G52" s="53">
        <v>40.266587</v>
      </c>
      <c r="H52" s="60">
        <v>78.8837</v>
      </c>
      <c r="I52" s="58">
        <v>1593.34582</v>
      </c>
      <c r="J52" s="54">
        <v>1.2346</v>
      </c>
      <c r="K52" s="64">
        <v>0</v>
      </c>
      <c r="L52" s="64">
        <v>0</v>
      </c>
      <c r="M52" s="64">
        <v>0</v>
      </c>
      <c r="N52" s="54">
        <v>173.9118</v>
      </c>
      <c r="O52" s="99">
        <v>86</v>
      </c>
      <c r="P52" s="53">
        <v>0.34</v>
      </c>
      <c r="Q52" s="53">
        <v>162.96</v>
      </c>
      <c r="R52" s="53">
        <v>1377.99</v>
      </c>
      <c r="S52" s="99">
        <v>2</v>
      </c>
      <c r="T52" s="53">
        <v>3.2</v>
      </c>
      <c r="U52" s="99">
        <v>0</v>
      </c>
    </row>
    <row r="53" s="1" customFormat="1" spans="1:21">
      <c r="A53" s="33" t="s">
        <v>71</v>
      </c>
      <c r="B53" s="25">
        <f t="shared" si="7"/>
        <v>9.79</v>
      </c>
      <c r="C53" s="27">
        <f>B53/B55*100</f>
        <v>0.0928200829647063</v>
      </c>
      <c r="D53" s="40">
        <v>-69.5341115256906</v>
      </c>
      <c r="E53" s="43">
        <v>9.79</v>
      </c>
      <c r="F53" s="40">
        <v>0</v>
      </c>
      <c r="G53" s="43">
        <v>7.05</v>
      </c>
      <c r="H53" s="36">
        <v>0</v>
      </c>
      <c r="I53" s="36">
        <v>0</v>
      </c>
      <c r="J53" s="27">
        <v>0</v>
      </c>
      <c r="K53" s="36">
        <v>0</v>
      </c>
      <c r="L53" s="36">
        <v>0</v>
      </c>
      <c r="M53" s="36">
        <v>0</v>
      </c>
      <c r="N53" s="27">
        <v>0</v>
      </c>
      <c r="O53" s="65">
        <v>36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</row>
    <row r="54" s="1" customFormat="1" spans="1:21">
      <c r="A54" s="33" t="s">
        <v>73</v>
      </c>
      <c r="B54" s="25">
        <f t="shared" si="7"/>
        <v>366.22</v>
      </c>
      <c r="C54" s="27">
        <f>B54/B55*100</f>
        <v>3.47217270514145</v>
      </c>
      <c r="D54" s="25">
        <v>111.687861271676</v>
      </c>
      <c r="E54" s="61">
        <v>181.9</v>
      </c>
      <c r="F54" s="27">
        <v>0</v>
      </c>
      <c r="G54" s="61">
        <v>180.4</v>
      </c>
      <c r="H54" s="36">
        <v>0</v>
      </c>
      <c r="I54" s="109">
        <v>0</v>
      </c>
      <c r="J54" s="27">
        <v>0</v>
      </c>
      <c r="K54" s="36">
        <v>0</v>
      </c>
      <c r="L54" s="36">
        <v>0</v>
      </c>
      <c r="M54" s="36">
        <v>0</v>
      </c>
      <c r="N54" s="27">
        <v>184.32</v>
      </c>
      <c r="O54" s="36">
        <v>231</v>
      </c>
      <c r="P54" s="25">
        <v>0</v>
      </c>
      <c r="Q54" s="25">
        <v>325</v>
      </c>
      <c r="R54" s="36">
        <v>0.84</v>
      </c>
      <c r="S54" s="36">
        <v>9</v>
      </c>
      <c r="T54" s="36">
        <v>45.8</v>
      </c>
      <c r="U54" s="36">
        <v>0</v>
      </c>
    </row>
    <row r="55" s="1" customFormat="1" spans="1:21">
      <c r="A55" s="33" t="s">
        <v>34</v>
      </c>
      <c r="B55" s="25">
        <f t="shared" si="7"/>
        <v>10547.286414</v>
      </c>
      <c r="C55" s="33"/>
      <c r="D55" s="27">
        <v>-19.89</v>
      </c>
      <c r="E55" s="45">
        <f t="shared" ref="E55:U55" si="8">SUM(E48:E54)</f>
        <v>1603.318298</v>
      </c>
      <c r="F55" s="15">
        <f t="shared" si="8"/>
        <v>132.29877</v>
      </c>
      <c r="G55" s="45">
        <f t="shared" si="8"/>
        <v>1226.595347</v>
      </c>
      <c r="H55" s="45">
        <f t="shared" si="8"/>
        <v>166.901556</v>
      </c>
      <c r="I55" s="45">
        <f t="shared" si="8"/>
        <v>2100.462292</v>
      </c>
      <c r="J55" s="15">
        <f t="shared" si="8"/>
        <v>450.287881</v>
      </c>
      <c r="K55" s="45">
        <f t="shared" si="8"/>
        <v>262.534</v>
      </c>
      <c r="L55" s="45">
        <f t="shared" si="8"/>
        <v>0</v>
      </c>
      <c r="M55" s="45">
        <f t="shared" si="8"/>
        <v>0</v>
      </c>
      <c r="N55" s="15">
        <f t="shared" si="8"/>
        <v>5831.483617</v>
      </c>
      <c r="O55" s="87">
        <f t="shared" si="8"/>
        <v>2176</v>
      </c>
      <c r="P55" s="45">
        <f t="shared" si="8"/>
        <v>243.3491</v>
      </c>
      <c r="Q55" s="45">
        <f t="shared" si="8"/>
        <v>1498.98</v>
      </c>
      <c r="R55" s="45">
        <f t="shared" si="8"/>
        <v>4066.413893</v>
      </c>
      <c r="S55" s="45">
        <f t="shared" si="8"/>
        <v>214</v>
      </c>
      <c r="T55" s="45">
        <f t="shared" si="8"/>
        <v>350.25</v>
      </c>
      <c r="U55" s="45">
        <f t="shared" si="8"/>
        <v>19.31</v>
      </c>
    </row>
    <row r="56" s="1" customFormat="1" ht="17.4" spans="1:21">
      <c r="A56" s="46" t="s">
        <v>39</v>
      </c>
      <c r="B56" s="46"/>
      <c r="C56" s="46"/>
      <c r="D56" s="46"/>
      <c r="E56" s="46"/>
      <c r="F56" s="47"/>
      <c r="G56" s="46"/>
      <c r="H56" s="46"/>
      <c r="I56" s="46"/>
      <c r="J56" s="47"/>
      <c r="K56" s="46"/>
      <c r="L56" s="46"/>
      <c r="M56" s="46"/>
      <c r="N56" s="47"/>
      <c r="O56" s="46"/>
      <c r="P56" s="46"/>
      <c r="Q56" s="46"/>
      <c r="R56" s="46"/>
      <c r="S56" s="46"/>
      <c r="T56" s="46"/>
      <c r="U56" s="46"/>
    </row>
    <row r="57" s="1" customFormat="1" ht="14.45" customHeight="1" spans="1:21">
      <c r="A57" s="11" t="s">
        <v>2</v>
      </c>
      <c r="B57" s="11" t="s">
        <v>3</v>
      </c>
      <c r="C57" s="12" t="s">
        <v>4</v>
      </c>
      <c r="D57" s="13" t="s">
        <v>48</v>
      </c>
      <c r="E57" s="14" t="s">
        <v>49</v>
      </c>
      <c r="F57" s="15"/>
      <c r="G57" s="16"/>
      <c r="H57" s="17" t="s">
        <v>50</v>
      </c>
      <c r="I57" s="67"/>
      <c r="J57" s="68" t="s">
        <v>51</v>
      </c>
      <c r="K57" s="12" t="s">
        <v>52</v>
      </c>
      <c r="L57" s="69" t="s">
        <v>11</v>
      </c>
      <c r="M57" s="70"/>
      <c r="N57" s="71" t="s">
        <v>53</v>
      </c>
      <c r="O57" s="11" t="s">
        <v>54</v>
      </c>
      <c r="P57" s="12" t="s">
        <v>78</v>
      </c>
      <c r="Q57" s="12" t="s">
        <v>55</v>
      </c>
      <c r="R57" s="12" t="s">
        <v>56</v>
      </c>
      <c r="S57" s="17" t="s">
        <v>57</v>
      </c>
      <c r="T57" s="67"/>
      <c r="U57" s="11" t="s">
        <v>15</v>
      </c>
    </row>
    <row r="58" s="1" customFormat="1" ht="32.4" spans="1:21">
      <c r="A58" s="18"/>
      <c r="B58" s="18"/>
      <c r="C58" s="19"/>
      <c r="D58" s="20"/>
      <c r="E58" s="21" t="s">
        <v>49</v>
      </c>
      <c r="F58" s="22" t="s">
        <v>58</v>
      </c>
      <c r="G58" s="23" t="s">
        <v>59</v>
      </c>
      <c r="H58" s="24" t="s">
        <v>60</v>
      </c>
      <c r="I58" s="24" t="s">
        <v>61</v>
      </c>
      <c r="J58" s="72"/>
      <c r="K58" s="19"/>
      <c r="L58" s="24" t="s">
        <v>62</v>
      </c>
      <c r="M58" s="24" t="s">
        <v>23</v>
      </c>
      <c r="N58" s="26"/>
      <c r="O58" s="18"/>
      <c r="P58" s="19"/>
      <c r="Q58" s="19"/>
      <c r="R58" s="19"/>
      <c r="S58" s="113" t="s">
        <v>63</v>
      </c>
      <c r="T58" s="113" t="s">
        <v>64</v>
      </c>
      <c r="U58" s="18"/>
    </row>
    <row r="59" s="1" customFormat="1" spans="1:21">
      <c r="A59" s="33" t="s">
        <v>65</v>
      </c>
      <c r="B59" s="25">
        <f t="shared" ref="B59:B65" si="9">SUM(H59:N59)+E59+F59</f>
        <v>2116.78782</v>
      </c>
      <c r="C59" s="27">
        <f>B59/B65*100</f>
        <v>55.5381798635094</v>
      </c>
      <c r="D59" s="25">
        <v>-28.1047787827201</v>
      </c>
      <c r="E59" s="25">
        <v>270.701967</v>
      </c>
      <c r="F59" s="27">
        <v>0</v>
      </c>
      <c r="G59" s="25">
        <v>118.401967</v>
      </c>
      <c r="H59" s="25">
        <v>24.121897</v>
      </c>
      <c r="I59" s="25">
        <v>0</v>
      </c>
      <c r="J59" s="27">
        <v>98.688863</v>
      </c>
      <c r="K59" s="27">
        <v>58.819</v>
      </c>
      <c r="L59" s="57">
        <v>0</v>
      </c>
      <c r="M59" s="57">
        <v>0</v>
      </c>
      <c r="N59" s="40">
        <v>1664.456093</v>
      </c>
      <c r="O59" s="57">
        <v>337</v>
      </c>
      <c r="P59" s="110">
        <v>64.42</v>
      </c>
      <c r="Q59" s="110">
        <v>175.94</v>
      </c>
      <c r="R59" s="56">
        <v>816.851678</v>
      </c>
      <c r="S59" s="107">
        <v>135</v>
      </c>
      <c r="T59" s="43">
        <v>177.87</v>
      </c>
      <c r="U59" s="126">
        <v>11.23</v>
      </c>
    </row>
    <row r="60" s="1" customFormat="1" spans="1:21">
      <c r="A60" s="33" t="s">
        <v>66</v>
      </c>
      <c r="B60" s="62">
        <f t="shared" si="9"/>
        <v>806.31</v>
      </c>
      <c r="C60" s="27">
        <f>B60/B65*100</f>
        <v>21.1551622617265</v>
      </c>
      <c r="D60" s="48">
        <v>7.34912329751966</v>
      </c>
      <c r="E60" s="48">
        <v>115.65</v>
      </c>
      <c r="F60" s="49">
        <v>0</v>
      </c>
      <c r="G60" s="48">
        <v>71.75</v>
      </c>
      <c r="H60" s="48">
        <v>0</v>
      </c>
      <c r="I60" s="59">
        <v>0</v>
      </c>
      <c r="J60" s="49">
        <v>11.07</v>
      </c>
      <c r="K60" s="88">
        <v>0</v>
      </c>
      <c r="L60" s="59">
        <v>0</v>
      </c>
      <c r="M60" s="59">
        <v>0</v>
      </c>
      <c r="N60" s="49">
        <v>679.59</v>
      </c>
      <c r="O60" s="59">
        <v>132</v>
      </c>
      <c r="P60" s="48">
        <v>45.95</v>
      </c>
      <c r="Q60" s="48">
        <v>22.36</v>
      </c>
      <c r="R60" s="127">
        <v>9.35</v>
      </c>
      <c r="S60" s="57">
        <v>0</v>
      </c>
      <c r="T60" s="57">
        <v>0</v>
      </c>
      <c r="U60" s="57">
        <v>0</v>
      </c>
    </row>
    <row r="61" s="1" customFormat="1" spans="1:21">
      <c r="A61" s="33" t="s">
        <v>67</v>
      </c>
      <c r="B61" s="62">
        <f t="shared" si="9"/>
        <v>724.988139</v>
      </c>
      <c r="C61" s="27">
        <f>B61/B65*100</f>
        <v>19.0215199096776</v>
      </c>
      <c r="D61" s="50">
        <v>21.8592721553241</v>
      </c>
      <c r="E61" s="55">
        <v>180.386271</v>
      </c>
      <c r="F61" s="55">
        <v>6.9872</v>
      </c>
      <c r="G61" s="55">
        <v>67.52422</v>
      </c>
      <c r="H61" s="51">
        <v>3</v>
      </c>
      <c r="I61" s="90">
        <v>67.52422</v>
      </c>
      <c r="J61" s="90">
        <v>0.9331</v>
      </c>
      <c r="K61" s="91">
        <v>0</v>
      </c>
      <c r="L61" s="100">
        <v>0</v>
      </c>
      <c r="M61" s="91">
        <v>0</v>
      </c>
      <c r="N61" s="101">
        <v>466.157348</v>
      </c>
      <c r="O61" s="102">
        <v>182</v>
      </c>
      <c r="P61" s="108">
        <v>0</v>
      </c>
      <c r="Q61" s="108">
        <v>0</v>
      </c>
      <c r="R61" s="91">
        <v>0</v>
      </c>
      <c r="S61" s="91">
        <v>0</v>
      </c>
      <c r="T61" s="91">
        <v>0</v>
      </c>
      <c r="U61" s="91">
        <v>0</v>
      </c>
    </row>
    <row r="62" s="1" customFormat="1" spans="1:21">
      <c r="A62" s="33" t="s">
        <v>69</v>
      </c>
      <c r="B62" s="62">
        <f t="shared" si="9"/>
        <v>155.858683</v>
      </c>
      <c r="C62" s="27">
        <f>B62/B65*100</f>
        <v>4.08926557870297</v>
      </c>
      <c r="D62" s="52">
        <v>-62.1207182130001</v>
      </c>
      <c r="E62" s="30">
        <v>27.968683</v>
      </c>
      <c r="F62" s="31">
        <v>0</v>
      </c>
      <c r="G62" s="30">
        <v>8.464304</v>
      </c>
      <c r="H62" s="52">
        <v>7</v>
      </c>
      <c r="I62" s="52">
        <v>0</v>
      </c>
      <c r="J62" s="94">
        <v>0.21</v>
      </c>
      <c r="K62" s="95">
        <v>0</v>
      </c>
      <c r="L62" s="96">
        <v>0</v>
      </c>
      <c r="M62" s="96">
        <v>0</v>
      </c>
      <c r="N62" s="31">
        <v>120.68</v>
      </c>
      <c r="O62" s="97">
        <v>53</v>
      </c>
      <c r="P62" s="98">
        <v>6.7852</v>
      </c>
      <c r="Q62" s="98">
        <v>0</v>
      </c>
      <c r="R62" s="128">
        <v>0</v>
      </c>
      <c r="S62" s="91">
        <v>0</v>
      </c>
      <c r="T62" s="128">
        <v>0</v>
      </c>
      <c r="U62" s="95">
        <v>0</v>
      </c>
    </row>
    <row r="63" s="1" customFormat="1" spans="1:21">
      <c r="A63" s="33" t="s">
        <v>70</v>
      </c>
      <c r="B63" s="62">
        <f t="shared" si="9"/>
        <v>7.4655</v>
      </c>
      <c r="C63" s="27">
        <f>B63/B65*100</f>
        <v>0.195872386383549</v>
      </c>
      <c r="D63" s="63">
        <v>16.4664586583463</v>
      </c>
      <c r="E63" s="64">
        <v>0</v>
      </c>
      <c r="F63" s="44">
        <v>0</v>
      </c>
      <c r="G63" s="64">
        <v>0</v>
      </c>
      <c r="H63" s="64">
        <v>0</v>
      </c>
      <c r="I63" s="64">
        <v>0</v>
      </c>
      <c r="J63" s="44">
        <v>0</v>
      </c>
      <c r="K63" s="64">
        <v>0</v>
      </c>
      <c r="L63" s="64">
        <v>0</v>
      </c>
      <c r="M63" s="64">
        <v>0</v>
      </c>
      <c r="N63" s="111">
        <v>7.4655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</row>
    <row r="64" s="1" customFormat="1" spans="1:21">
      <c r="A64" s="65" t="s">
        <v>68</v>
      </c>
      <c r="B64" s="66">
        <f t="shared" si="9"/>
        <v>0</v>
      </c>
      <c r="C64" s="40">
        <f>B64/B65*100</f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</row>
    <row r="65" s="1" customFormat="1" spans="1:21">
      <c r="A65" s="33" t="s">
        <v>34</v>
      </c>
      <c r="B65" s="62">
        <f t="shared" si="9"/>
        <v>3811.410142</v>
      </c>
      <c r="D65" s="33">
        <v>-18.45</v>
      </c>
      <c r="E65" s="45">
        <f t="shared" ref="E65:U65" si="10">SUM(E59:E64)</f>
        <v>594.706921</v>
      </c>
      <c r="F65" s="15">
        <f t="shared" si="10"/>
        <v>6.9872</v>
      </c>
      <c r="G65" s="45">
        <f t="shared" si="10"/>
        <v>266.140491</v>
      </c>
      <c r="H65" s="45">
        <f t="shared" si="10"/>
        <v>34.121897</v>
      </c>
      <c r="I65" s="45">
        <f t="shared" si="10"/>
        <v>67.52422</v>
      </c>
      <c r="J65" s="15">
        <f t="shared" si="10"/>
        <v>110.901963</v>
      </c>
      <c r="K65" s="45">
        <f t="shared" si="10"/>
        <v>58.819</v>
      </c>
      <c r="L65" s="45">
        <f t="shared" si="10"/>
        <v>0</v>
      </c>
      <c r="M65" s="45">
        <f t="shared" si="10"/>
        <v>0</v>
      </c>
      <c r="N65" s="15">
        <f t="shared" si="10"/>
        <v>2938.348941</v>
      </c>
      <c r="O65" s="87">
        <f t="shared" si="10"/>
        <v>704</v>
      </c>
      <c r="P65" s="45">
        <f t="shared" si="10"/>
        <v>117.1552</v>
      </c>
      <c r="Q65" s="45">
        <f t="shared" si="10"/>
        <v>198.3</v>
      </c>
      <c r="R65" s="45">
        <f t="shared" si="10"/>
        <v>826.201678</v>
      </c>
      <c r="S65" s="87">
        <f t="shared" si="10"/>
        <v>135</v>
      </c>
      <c r="T65" s="45">
        <f t="shared" si="10"/>
        <v>177.87</v>
      </c>
      <c r="U65" s="45">
        <f t="shared" si="10"/>
        <v>11.23</v>
      </c>
    </row>
    <row r="66" s="1" customFormat="1" ht="21" customHeight="1" spans="1:21">
      <c r="A66" s="46" t="s">
        <v>40</v>
      </c>
      <c r="B66" s="46"/>
      <c r="C66" s="46"/>
      <c r="D66" s="46"/>
      <c r="E66" s="46"/>
      <c r="F66" s="47"/>
      <c r="G66" s="46"/>
      <c r="H66" s="46"/>
      <c r="I66" s="46"/>
      <c r="J66" s="47"/>
      <c r="K66" s="46"/>
      <c r="L66" s="46"/>
      <c r="M66" s="46"/>
      <c r="N66" s="47"/>
      <c r="O66" s="46"/>
      <c r="P66" s="46"/>
      <c r="Q66" s="46"/>
      <c r="R66" s="46"/>
      <c r="S66" s="46"/>
      <c r="T66" s="46"/>
      <c r="U66" s="46"/>
    </row>
    <row r="67" s="1" customFormat="1" ht="14.45" customHeight="1" spans="1:21">
      <c r="A67" s="11" t="s">
        <v>2</v>
      </c>
      <c r="B67" s="11" t="s">
        <v>3</v>
      </c>
      <c r="C67" s="12" t="s">
        <v>4</v>
      </c>
      <c r="D67" s="13" t="s">
        <v>48</v>
      </c>
      <c r="E67" s="14" t="s">
        <v>49</v>
      </c>
      <c r="F67" s="15"/>
      <c r="G67" s="16"/>
      <c r="H67" s="17" t="s">
        <v>50</v>
      </c>
      <c r="I67" s="67"/>
      <c r="J67" s="68" t="s">
        <v>51</v>
      </c>
      <c r="K67" s="12" t="s">
        <v>52</v>
      </c>
      <c r="L67" s="69" t="s">
        <v>11</v>
      </c>
      <c r="M67" s="70"/>
      <c r="N67" s="71" t="s">
        <v>53</v>
      </c>
      <c r="O67" s="11" t="s">
        <v>54</v>
      </c>
      <c r="P67" s="12" t="s">
        <v>78</v>
      </c>
      <c r="Q67" s="12" t="s">
        <v>55</v>
      </c>
      <c r="R67" s="12" t="s">
        <v>56</v>
      </c>
      <c r="S67" s="17" t="s">
        <v>57</v>
      </c>
      <c r="T67" s="67"/>
      <c r="U67" s="11" t="s">
        <v>15</v>
      </c>
    </row>
    <row r="68" s="1" customFormat="1" ht="32.4" spans="1:21">
      <c r="A68" s="18"/>
      <c r="B68" s="18"/>
      <c r="C68" s="19"/>
      <c r="D68" s="20"/>
      <c r="E68" s="21" t="s">
        <v>49</v>
      </c>
      <c r="F68" s="22" t="s">
        <v>58</v>
      </c>
      <c r="G68" s="23" t="s">
        <v>59</v>
      </c>
      <c r="H68" s="24" t="s">
        <v>60</v>
      </c>
      <c r="I68" s="24" t="s">
        <v>61</v>
      </c>
      <c r="J68" s="72"/>
      <c r="K68" s="19"/>
      <c r="L68" s="24" t="s">
        <v>62</v>
      </c>
      <c r="M68" s="24" t="s">
        <v>23</v>
      </c>
      <c r="N68" s="26"/>
      <c r="O68" s="18"/>
      <c r="P68" s="19"/>
      <c r="Q68" s="19"/>
      <c r="R68" s="19"/>
      <c r="S68" s="113" t="s">
        <v>63</v>
      </c>
      <c r="T68" s="113" t="s">
        <v>64</v>
      </c>
      <c r="U68" s="18"/>
    </row>
    <row r="69" s="1" customFormat="1" spans="1:21">
      <c r="A69" s="33" t="s">
        <v>65</v>
      </c>
      <c r="B69" s="25">
        <f t="shared" ref="B69:B72" si="11">SUM(H69:N69)+E69+F69</f>
        <v>1695.677636</v>
      </c>
      <c r="C69" s="27">
        <f>B69/B72*100</f>
        <v>58.9737211302177</v>
      </c>
      <c r="D69" s="25">
        <v>-34.6418567973728</v>
      </c>
      <c r="E69" s="25">
        <v>114.323219</v>
      </c>
      <c r="F69" s="27">
        <v>0</v>
      </c>
      <c r="G69" s="25">
        <v>61.823219</v>
      </c>
      <c r="H69" s="25">
        <v>26.139809</v>
      </c>
      <c r="I69" s="25">
        <v>0</v>
      </c>
      <c r="J69" s="27">
        <v>65.567137</v>
      </c>
      <c r="K69" s="27">
        <v>8.808</v>
      </c>
      <c r="L69" s="57">
        <v>0</v>
      </c>
      <c r="M69" s="57">
        <v>0</v>
      </c>
      <c r="N69" s="40">
        <v>1480.839471</v>
      </c>
      <c r="O69" s="57">
        <v>217</v>
      </c>
      <c r="P69" s="43">
        <v>70.06</v>
      </c>
      <c r="Q69" s="43">
        <v>197.61</v>
      </c>
      <c r="R69" s="56">
        <v>992.884767</v>
      </c>
      <c r="S69" s="107">
        <v>144</v>
      </c>
      <c r="T69" s="43">
        <v>172.37</v>
      </c>
      <c r="U69" s="126">
        <v>7.2</v>
      </c>
    </row>
    <row r="70" s="1" customFormat="1" spans="1:21">
      <c r="A70" s="33" t="s">
        <v>66</v>
      </c>
      <c r="B70" s="62">
        <f t="shared" si="11"/>
        <v>959.43</v>
      </c>
      <c r="C70" s="27">
        <f>B70/B72*100</f>
        <v>33.3678737412828</v>
      </c>
      <c r="D70" s="48">
        <v>22.8841129156207</v>
      </c>
      <c r="E70" s="48">
        <v>158.93</v>
      </c>
      <c r="F70" s="49">
        <v>0</v>
      </c>
      <c r="G70" s="48">
        <v>83.16</v>
      </c>
      <c r="H70" s="48">
        <v>0</v>
      </c>
      <c r="I70" s="59">
        <v>0</v>
      </c>
      <c r="J70" s="49">
        <v>14.44</v>
      </c>
      <c r="K70" s="88">
        <v>0.02</v>
      </c>
      <c r="L70" s="59">
        <v>0</v>
      </c>
      <c r="M70" s="59">
        <v>0</v>
      </c>
      <c r="N70" s="49">
        <v>786.04</v>
      </c>
      <c r="O70" s="59">
        <v>128</v>
      </c>
      <c r="P70" s="48">
        <v>17.25</v>
      </c>
      <c r="Q70" s="48">
        <v>26.49</v>
      </c>
      <c r="R70" s="127">
        <v>9.92</v>
      </c>
      <c r="S70" s="57">
        <v>0</v>
      </c>
      <c r="T70" s="57">
        <v>0</v>
      </c>
      <c r="U70" s="57">
        <v>0</v>
      </c>
    </row>
    <row r="71" s="1" customFormat="1" spans="1:21">
      <c r="A71" s="33" t="s">
        <v>69</v>
      </c>
      <c r="B71" s="62">
        <f t="shared" si="11"/>
        <v>220.202932</v>
      </c>
      <c r="C71" s="27">
        <f>B71/B72*100</f>
        <v>7.6584051284995</v>
      </c>
      <c r="D71" s="52">
        <v>-50.8858162624042</v>
      </c>
      <c r="E71" s="30">
        <v>8.122932</v>
      </c>
      <c r="F71" s="31">
        <v>0</v>
      </c>
      <c r="G71" s="30">
        <v>8.118999</v>
      </c>
      <c r="H71" s="52">
        <v>0</v>
      </c>
      <c r="I71" s="52">
        <v>27.5</v>
      </c>
      <c r="J71" s="94">
        <v>0.24</v>
      </c>
      <c r="K71" s="95">
        <v>0</v>
      </c>
      <c r="L71" s="96">
        <v>0</v>
      </c>
      <c r="M71" s="96">
        <v>0</v>
      </c>
      <c r="N71" s="31">
        <v>184.34</v>
      </c>
      <c r="O71" s="97">
        <v>33</v>
      </c>
      <c r="P71" s="98">
        <v>12.5838</v>
      </c>
      <c r="Q71" s="98">
        <v>0</v>
      </c>
      <c r="R71" s="128">
        <v>0</v>
      </c>
      <c r="S71" s="128">
        <v>0</v>
      </c>
      <c r="T71" s="128">
        <v>0</v>
      </c>
      <c r="U71" s="95">
        <v>0</v>
      </c>
    </row>
    <row r="72" s="1" customFormat="1" spans="1:21">
      <c r="A72" s="33" t="s">
        <v>34</v>
      </c>
      <c r="B72" s="62">
        <f t="shared" si="11"/>
        <v>2875.310568</v>
      </c>
      <c r="D72" s="27">
        <v>-24.8</v>
      </c>
      <c r="E72" s="45">
        <f t="shared" ref="E72:U72" si="12">SUM(E69:E71)</f>
        <v>281.376151</v>
      </c>
      <c r="F72" s="15">
        <f t="shared" si="12"/>
        <v>0</v>
      </c>
      <c r="G72" s="45">
        <f t="shared" si="12"/>
        <v>153.102218</v>
      </c>
      <c r="H72" s="45">
        <f t="shared" si="12"/>
        <v>26.139809</v>
      </c>
      <c r="I72" s="45">
        <f t="shared" si="12"/>
        <v>27.5</v>
      </c>
      <c r="J72" s="15">
        <f t="shared" si="12"/>
        <v>80.247137</v>
      </c>
      <c r="K72" s="45">
        <f t="shared" si="12"/>
        <v>8.828</v>
      </c>
      <c r="L72" s="45">
        <f t="shared" si="12"/>
        <v>0</v>
      </c>
      <c r="M72" s="45">
        <f t="shared" si="12"/>
        <v>0</v>
      </c>
      <c r="N72" s="15">
        <f t="shared" si="12"/>
        <v>2451.219471</v>
      </c>
      <c r="O72" s="87">
        <f t="shared" si="12"/>
        <v>378</v>
      </c>
      <c r="P72" s="45">
        <f t="shared" si="12"/>
        <v>99.8938</v>
      </c>
      <c r="Q72" s="45">
        <f t="shared" si="12"/>
        <v>224.1</v>
      </c>
      <c r="R72" s="45">
        <f t="shared" si="12"/>
        <v>1002.804767</v>
      </c>
      <c r="S72" s="45">
        <f t="shared" si="12"/>
        <v>144</v>
      </c>
      <c r="T72" s="45">
        <f t="shared" si="12"/>
        <v>172.37</v>
      </c>
      <c r="U72" s="45">
        <f t="shared" si="12"/>
        <v>7.2</v>
      </c>
    </row>
    <row r="73" s="1" customFormat="1" ht="17.4" spans="1:21">
      <c r="A73" s="46" t="s">
        <v>41</v>
      </c>
      <c r="B73" s="46"/>
      <c r="C73" s="46"/>
      <c r="D73" s="46"/>
      <c r="E73" s="46"/>
      <c r="F73" s="47"/>
      <c r="G73" s="46"/>
      <c r="H73" s="46"/>
      <c r="I73" s="46"/>
      <c r="J73" s="47"/>
      <c r="K73" s="46"/>
      <c r="L73" s="46"/>
      <c r="M73" s="46"/>
      <c r="N73" s="47"/>
      <c r="O73" s="46"/>
      <c r="P73" s="46"/>
      <c r="Q73" s="46"/>
      <c r="R73" s="46"/>
      <c r="S73" s="46"/>
      <c r="T73" s="46"/>
      <c r="U73" s="46"/>
    </row>
    <row r="74" s="1" customFormat="1" ht="14.45" customHeight="1" spans="1:21">
      <c r="A74" s="11" t="s">
        <v>2</v>
      </c>
      <c r="B74" s="11" t="s">
        <v>3</v>
      </c>
      <c r="C74" s="12" t="s">
        <v>4</v>
      </c>
      <c r="D74" s="13" t="s">
        <v>48</v>
      </c>
      <c r="E74" s="14" t="s">
        <v>49</v>
      </c>
      <c r="F74" s="15"/>
      <c r="G74" s="16"/>
      <c r="H74" s="17" t="s">
        <v>50</v>
      </c>
      <c r="I74" s="67"/>
      <c r="J74" s="68" t="s">
        <v>51</v>
      </c>
      <c r="K74" s="12" t="s">
        <v>52</v>
      </c>
      <c r="L74" s="69" t="s">
        <v>11</v>
      </c>
      <c r="M74" s="70"/>
      <c r="N74" s="71" t="s">
        <v>53</v>
      </c>
      <c r="O74" s="11" t="s">
        <v>54</v>
      </c>
      <c r="P74" s="12" t="s">
        <v>78</v>
      </c>
      <c r="Q74" s="12" t="s">
        <v>55</v>
      </c>
      <c r="R74" s="12" t="s">
        <v>56</v>
      </c>
      <c r="S74" s="17" t="s">
        <v>57</v>
      </c>
      <c r="T74" s="67"/>
      <c r="U74" s="11" t="s">
        <v>15</v>
      </c>
    </row>
    <row r="75" s="1" customFormat="1" ht="32.4" spans="1:21">
      <c r="A75" s="18"/>
      <c r="B75" s="18"/>
      <c r="C75" s="19"/>
      <c r="D75" s="20"/>
      <c r="E75" s="21" t="s">
        <v>49</v>
      </c>
      <c r="F75" s="22" t="s">
        <v>58</v>
      </c>
      <c r="G75" s="23" t="s">
        <v>59</v>
      </c>
      <c r="H75" s="24" t="s">
        <v>60</v>
      </c>
      <c r="I75" s="24" t="s">
        <v>61</v>
      </c>
      <c r="J75" s="72"/>
      <c r="K75" s="19"/>
      <c r="L75" s="24" t="s">
        <v>62</v>
      </c>
      <c r="M75" s="24" t="s">
        <v>23</v>
      </c>
      <c r="N75" s="26"/>
      <c r="O75" s="18"/>
      <c r="P75" s="19"/>
      <c r="Q75" s="19"/>
      <c r="R75" s="19"/>
      <c r="S75" s="113" t="s">
        <v>63</v>
      </c>
      <c r="T75" s="113" t="s">
        <v>64</v>
      </c>
      <c r="U75" s="18"/>
    </row>
    <row r="76" s="1" customFormat="1" spans="1:21">
      <c r="A76" s="33" t="s">
        <v>65</v>
      </c>
      <c r="B76" s="25">
        <f t="shared" ref="B76:B80" si="13">SUM(H76:N76)+E76+F76</f>
        <v>1385.139676</v>
      </c>
      <c r="C76" s="27">
        <f>B76/B80*100</f>
        <v>76.9891281225263</v>
      </c>
      <c r="D76" s="25">
        <v>-24.4962704826128</v>
      </c>
      <c r="E76" s="25">
        <v>191.633806</v>
      </c>
      <c r="F76" s="27">
        <v>0</v>
      </c>
      <c r="G76" s="25">
        <v>128.033806</v>
      </c>
      <c r="H76" s="25">
        <v>14.916903</v>
      </c>
      <c r="I76" s="25">
        <v>5</v>
      </c>
      <c r="J76" s="27">
        <v>98.635078</v>
      </c>
      <c r="K76" s="27">
        <v>0</v>
      </c>
      <c r="L76" s="57">
        <v>0</v>
      </c>
      <c r="M76" s="57">
        <v>0</v>
      </c>
      <c r="N76" s="40">
        <v>1074.953889</v>
      </c>
      <c r="O76" s="57">
        <v>254</v>
      </c>
      <c r="P76" s="147">
        <v>63.71</v>
      </c>
      <c r="Q76" s="147">
        <v>392.18</v>
      </c>
      <c r="R76" s="56">
        <v>705.517493</v>
      </c>
      <c r="S76" s="129">
        <v>305</v>
      </c>
      <c r="T76" s="130">
        <v>341.85</v>
      </c>
      <c r="U76" s="126">
        <v>9.57</v>
      </c>
    </row>
    <row r="77" s="1" customFormat="1" spans="1:22">
      <c r="A77" s="33" t="s">
        <v>66</v>
      </c>
      <c r="B77" s="62">
        <f t="shared" si="13"/>
        <v>0</v>
      </c>
      <c r="C77" s="27">
        <f>B77/B80*100</f>
        <v>0</v>
      </c>
      <c r="D77" s="132">
        <v>-100</v>
      </c>
      <c r="E77" s="132">
        <v>0</v>
      </c>
      <c r="F77" s="133">
        <v>0</v>
      </c>
      <c r="G77" s="132">
        <v>0</v>
      </c>
      <c r="H77" s="132">
        <v>0</v>
      </c>
      <c r="I77" s="132">
        <v>0</v>
      </c>
      <c r="J77" s="133">
        <v>0</v>
      </c>
      <c r="K77" s="132">
        <v>0</v>
      </c>
      <c r="L77" s="132">
        <v>0</v>
      </c>
      <c r="M77" s="132">
        <v>0</v>
      </c>
      <c r="N77" s="133">
        <v>0</v>
      </c>
      <c r="O77" s="132">
        <v>0</v>
      </c>
      <c r="P77" s="132">
        <v>0</v>
      </c>
      <c r="Q77" s="132">
        <v>1.41</v>
      </c>
      <c r="R77" s="132">
        <v>0.03</v>
      </c>
      <c r="S77" s="132">
        <v>0</v>
      </c>
      <c r="T77" s="132">
        <v>0</v>
      </c>
      <c r="U77" s="132">
        <v>0</v>
      </c>
      <c r="V77" s="1">
        <v>0</v>
      </c>
    </row>
    <row r="78" s="1" customFormat="1" spans="1:21">
      <c r="A78" s="33" t="s">
        <v>69</v>
      </c>
      <c r="B78" s="62">
        <f t="shared" si="13"/>
        <v>413.997046</v>
      </c>
      <c r="C78" s="27">
        <f>B78/B80*100</f>
        <v>23.0108718774737</v>
      </c>
      <c r="D78" s="52">
        <v>-13.495291904834</v>
      </c>
      <c r="E78" s="30">
        <v>91.876046</v>
      </c>
      <c r="F78" s="31">
        <v>32.311</v>
      </c>
      <c r="G78" s="30">
        <v>91.357337</v>
      </c>
      <c r="H78" s="52">
        <v>0</v>
      </c>
      <c r="I78" s="52">
        <v>0</v>
      </c>
      <c r="J78" s="94">
        <v>0.07</v>
      </c>
      <c r="K78" s="95">
        <v>0</v>
      </c>
      <c r="L78" s="96">
        <v>0</v>
      </c>
      <c r="M78" s="96">
        <v>0</v>
      </c>
      <c r="N78" s="31">
        <v>289.74</v>
      </c>
      <c r="O78" s="97">
        <v>111</v>
      </c>
      <c r="P78" s="98">
        <v>14.0528</v>
      </c>
      <c r="Q78" s="98">
        <v>0</v>
      </c>
      <c r="R78" s="128">
        <v>0</v>
      </c>
      <c r="S78" s="129">
        <v>0</v>
      </c>
      <c r="T78" s="128">
        <v>0</v>
      </c>
      <c r="U78" s="95">
        <v>0</v>
      </c>
    </row>
    <row r="79" s="1" customFormat="1" spans="1:21">
      <c r="A79" s="33" t="s">
        <v>72</v>
      </c>
      <c r="B79" s="62">
        <f t="shared" si="13"/>
        <v>0</v>
      </c>
      <c r="C79" s="27">
        <f>B79/B80*100</f>
        <v>0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</row>
    <row r="80" s="1" customFormat="1" spans="1:21">
      <c r="A80" s="33" t="s">
        <v>34</v>
      </c>
      <c r="B80" s="62">
        <f t="shared" si="13"/>
        <v>1799.136722</v>
      </c>
      <c r="C80" s="33"/>
      <c r="D80" s="27">
        <v>-22.22</v>
      </c>
      <c r="E80" s="45">
        <f t="shared" ref="E80:U80" si="14">SUM(E76:E79)</f>
        <v>283.509852</v>
      </c>
      <c r="F80" s="15">
        <f t="shared" si="14"/>
        <v>32.311</v>
      </c>
      <c r="G80" s="45">
        <f t="shared" si="14"/>
        <v>219.391143</v>
      </c>
      <c r="H80" s="45">
        <f t="shared" si="14"/>
        <v>14.916903</v>
      </c>
      <c r="I80" s="45">
        <f t="shared" si="14"/>
        <v>5</v>
      </c>
      <c r="J80" s="15">
        <f t="shared" si="14"/>
        <v>98.705078</v>
      </c>
      <c r="K80" s="45">
        <f t="shared" si="14"/>
        <v>0</v>
      </c>
      <c r="L80" s="45">
        <f t="shared" si="14"/>
        <v>0</v>
      </c>
      <c r="M80" s="45">
        <f t="shared" si="14"/>
        <v>0</v>
      </c>
      <c r="N80" s="15">
        <f t="shared" si="14"/>
        <v>1364.693889</v>
      </c>
      <c r="O80" s="87">
        <f t="shared" si="14"/>
        <v>365</v>
      </c>
      <c r="P80" s="45">
        <f t="shared" si="14"/>
        <v>77.7628</v>
      </c>
      <c r="Q80" s="45">
        <f t="shared" si="14"/>
        <v>393.59</v>
      </c>
      <c r="R80" s="45">
        <f t="shared" si="14"/>
        <v>705.547493</v>
      </c>
      <c r="S80" s="129">
        <f t="shared" si="14"/>
        <v>305</v>
      </c>
      <c r="T80" s="45">
        <f t="shared" si="14"/>
        <v>341.85</v>
      </c>
      <c r="U80" s="45">
        <f t="shared" si="14"/>
        <v>9.57</v>
      </c>
    </row>
    <row r="81" s="1" customFormat="1" ht="17.4" spans="1:21">
      <c r="A81" s="46" t="s">
        <v>42</v>
      </c>
      <c r="B81" s="46"/>
      <c r="C81" s="46"/>
      <c r="D81" s="46"/>
      <c r="E81" s="46"/>
      <c r="F81" s="47"/>
      <c r="G81" s="46"/>
      <c r="H81" s="46"/>
      <c r="I81" s="46"/>
      <c r="J81" s="47"/>
      <c r="K81" s="46"/>
      <c r="L81" s="46"/>
      <c r="M81" s="46"/>
      <c r="N81" s="47"/>
      <c r="O81" s="46"/>
      <c r="P81" s="46"/>
      <c r="Q81" s="46"/>
      <c r="R81" s="46"/>
      <c r="S81" s="46"/>
      <c r="T81" s="46"/>
      <c r="U81" s="46"/>
    </row>
    <row r="82" s="1" customFormat="1" ht="14.45" customHeight="1" spans="1:21">
      <c r="A82" s="11" t="s">
        <v>2</v>
      </c>
      <c r="B82" s="11" t="s">
        <v>3</v>
      </c>
      <c r="C82" s="12" t="s">
        <v>4</v>
      </c>
      <c r="D82" s="13" t="s">
        <v>48</v>
      </c>
      <c r="E82" s="14" t="s">
        <v>49</v>
      </c>
      <c r="F82" s="15"/>
      <c r="G82" s="16"/>
      <c r="H82" s="17" t="s">
        <v>50</v>
      </c>
      <c r="I82" s="67"/>
      <c r="J82" s="68" t="s">
        <v>51</v>
      </c>
      <c r="K82" s="12" t="s">
        <v>52</v>
      </c>
      <c r="L82" s="69" t="s">
        <v>11</v>
      </c>
      <c r="M82" s="70"/>
      <c r="N82" s="71" t="s">
        <v>53</v>
      </c>
      <c r="O82" s="11" t="s">
        <v>54</v>
      </c>
      <c r="P82" s="12" t="s">
        <v>78</v>
      </c>
      <c r="Q82" s="12" t="s">
        <v>55</v>
      </c>
      <c r="R82" s="12" t="s">
        <v>56</v>
      </c>
      <c r="S82" s="17" t="s">
        <v>57</v>
      </c>
      <c r="T82" s="67"/>
      <c r="U82" s="11" t="s">
        <v>15</v>
      </c>
    </row>
    <row r="83" s="1" customFormat="1" ht="32.4" spans="1:21">
      <c r="A83" s="18"/>
      <c r="B83" s="18"/>
      <c r="C83" s="19"/>
      <c r="D83" s="20"/>
      <c r="E83" s="21" t="s">
        <v>49</v>
      </c>
      <c r="F83" s="22" t="s">
        <v>58</v>
      </c>
      <c r="G83" s="23" t="s">
        <v>59</v>
      </c>
      <c r="H83" s="24" t="s">
        <v>60</v>
      </c>
      <c r="I83" s="24" t="s">
        <v>61</v>
      </c>
      <c r="J83" s="72"/>
      <c r="K83" s="19"/>
      <c r="L83" s="24" t="s">
        <v>62</v>
      </c>
      <c r="M83" s="24" t="s">
        <v>23</v>
      </c>
      <c r="N83" s="26"/>
      <c r="O83" s="18"/>
      <c r="P83" s="19"/>
      <c r="Q83" s="19"/>
      <c r="R83" s="19"/>
      <c r="S83" s="113" t="s">
        <v>63</v>
      </c>
      <c r="T83" s="113" t="s">
        <v>64</v>
      </c>
      <c r="U83" s="18"/>
    </row>
    <row r="84" s="1" customFormat="1" spans="1:22">
      <c r="A84" s="33" t="s">
        <v>66</v>
      </c>
      <c r="B84" s="25">
        <f t="shared" ref="B84:B87" si="15">SUM(H84:N84)+E84+F84</f>
        <v>3251.35</v>
      </c>
      <c r="C84" s="27">
        <f>B84/B87*100</f>
        <v>73.1051575266038</v>
      </c>
      <c r="D84" s="48">
        <v>52.0999794165528</v>
      </c>
      <c r="E84" s="48">
        <v>429.31</v>
      </c>
      <c r="F84" s="49">
        <v>0</v>
      </c>
      <c r="G84" s="48">
        <v>201.28</v>
      </c>
      <c r="H84" s="48">
        <v>0</v>
      </c>
      <c r="I84" s="59">
        <v>0</v>
      </c>
      <c r="J84" s="49">
        <v>118.78</v>
      </c>
      <c r="K84" s="88">
        <v>216.89</v>
      </c>
      <c r="L84" s="59">
        <v>0</v>
      </c>
      <c r="M84" s="59">
        <v>0</v>
      </c>
      <c r="N84" s="49">
        <v>2486.37</v>
      </c>
      <c r="O84" s="59">
        <v>285</v>
      </c>
      <c r="P84" s="48">
        <v>101.12</v>
      </c>
      <c r="Q84" s="48">
        <v>445.34</v>
      </c>
      <c r="R84" s="127">
        <v>512.27</v>
      </c>
      <c r="S84" s="57">
        <v>0</v>
      </c>
      <c r="T84" s="57">
        <v>0</v>
      </c>
      <c r="U84" s="57">
        <v>0</v>
      </c>
      <c r="V84" s="1">
        <v>0</v>
      </c>
    </row>
    <row r="85" s="1" customFormat="1" spans="1:21">
      <c r="A85" s="33" t="s">
        <v>69</v>
      </c>
      <c r="B85" s="25">
        <f t="shared" si="15"/>
        <v>465.814117</v>
      </c>
      <c r="C85" s="27">
        <f>B85/B87*100</f>
        <v>10.4736230800747</v>
      </c>
      <c r="D85" s="52">
        <v>11.8872755498002</v>
      </c>
      <c r="E85" s="30">
        <v>36.348117</v>
      </c>
      <c r="F85" s="31">
        <v>51.066</v>
      </c>
      <c r="G85" s="30">
        <v>36.335422</v>
      </c>
      <c r="H85" s="52">
        <v>1</v>
      </c>
      <c r="I85" s="52">
        <v>0</v>
      </c>
      <c r="J85" s="94">
        <v>0.56</v>
      </c>
      <c r="K85" s="95">
        <v>0</v>
      </c>
      <c r="L85" s="96">
        <v>0</v>
      </c>
      <c r="M85" s="96">
        <v>0</v>
      </c>
      <c r="N85" s="31">
        <v>376.84</v>
      </c>
      <c r="O85" s="97">
        <v>59</v>
      </c>
      <c r="P85" s="98">
        <v>14.6732</v>
      </c>
      <c r="Q85" s="98">
        <v>22</v>
      </c>
      <c r="R85" s="128">
        <v>0</v>
      </c>
      <c r="S85" s="91">
        <v>0</v>
      </c>
      <c r="T85" s="128">
        <v>0</v>
      </c>
      <c r="U85" s="95">
        <v>0</v>
      </c>
    </row>
    <row r="86" s="1" customFormat="1" spans="1:21">
      <c r="A86" s="33" t="s">
        <v>75</v>
      </c>
      <c r="B86" s="25">
        <f t="shared" si="15"/>
        <v>730.33331</v>
      </c>
      <c r="C86" s="27">
        <f>B86/B87*100</f>
        <v>16.4212193933215</v>
      </c>
      <c r="D86" s="52">
        <v>-1.45013898634426</v>
      </c>
      <c r="E86" s="30">
        <v>28.62331</v>
      </c>
      <c r="F86" s="31">
        <v>0</v>
      </c>
      <c r="G86" s="30">
        <v>23.31611</v>
      </c>
      <c r="H86" s="52">
        <v>95.5</v>
      </c>
      <c r="I86" s="52">
        <v>475.7</v>
      </c>
      <c r="J86" s="94">
        <v>0</v>
      </c>
      <c r="K86" s="95">
        <v>0</v>
      </c>
      <c r="L86" s="96">
        <v>0</v>
      </c>
      <c r="M86" s="96">
        <v>0</v>
      </c>
      <c r="N86" s="31">
        <v>130.51</v>
      </c>
      <c r="O86" s="97">
        <v>120</v>
      </c>
      <c r="P86" s="98">
        <v>0</v>
      </c>
      <c r="Q86" s="98">
        <v>0</v>
      </c>
      <c r="R86" s="128">
        <v>0</v>
      </c>
      <c r="S86" s="91">
        <v>0</v>
      </c>
      <c r="T86" s="128">
        <v>0</v>
      </c>
      <c r="U86" s="95">
        <v>0</v>
      </c>
    </row>
    <row r="87" s="1" customFormat="1" spans="1:21">
      <c r="A87" s="33" t="s">
        <v>34</v>
      </c>
      <c r="B87" s="25">
        <f t="shared" si="15"/>
        <v>4447.497427</v>
      </c>
      <c r="C87" s="33"/>
      <c r="D87" s="25">
        <v>34.96</v>
      </c>
      <c r="E87" s="25">
        <f t="shared" ref="E87:U87" si="16">SUM(E84:E86)</f>
        <v>494.281427</v>
      </c>
      <c r="F87" s="27">
        <f t="shared" si="16"/>
        <v>51.066</v>
      </c>
      <c r="G87" s="25">
        <f t="shared" si="16"/>
        <v>260.931532</v>
      </c>
      <c r="H87" s="25">
        <f t="shared" si="16"/>
        <v>96.5</v>
      </c>
      <c r="I87" s="25">
        <f t="shared" si="16"/>
        <v>475.7</v>
      </c>
      <c r="J87" s="27">
        <f t="shared" si="16"/>
        <v>119.34</v>
      </c>
      <c r="K87" s="25">
        <f t="shared" si="16"/>
        <v>216.89</v>
      </c>
      <c r="L87" s="25">
        <f t="shared" si="16"/>
        <v>0</v>
      </c>
      <c r="M87" s="25">
        <f t="shared" si="16"/>
        <v>0</v>
      </c>
      <c r="N87" s="27">
        <f t="shared" si="16"/>
        <v>2993.72</v>
      </c>
      <c r="O87" s="36">
        <f t="shared" si="16"/>
        <v>464</v>
      </c>
      <c r="P87" s="25">
        <f t="shared" si="16"/>
        <v>115.7932</v>
      </c>
      <c r="Q87" s="25">
        <f t="shared" si="16"/>
        <v>467.34</v>
      </c>
      <c r="R87" s="25">
        <f t="shared" si="16"/>
        <v>512.27</v>
      </c>
      <c r="S87" s="91">
        <f t="shared" si="16"/>
        <v>0</v>
      </c>
      <c r="T87" s="25">
        <f t="shared" si="16"/>
        <v>0</v>
      </c>
      <c r="U87" s="25">
        <f t="shared" si="16"/>
        <v>0</v>
      </c>
    </row>
    <row r="88" s="1" customFormat="1" ht="17.4" spans="1:21">
      <c r="A88" s="46" t="s">
        <v>43</v>
      </c>
      <c r="B88" s="46"/>
      <c r="C88" s="46"/>
      <c r="D88" s="46"/>
      <c r="E88" s="46"/>
      <c r="F88" s="47"/>
      <c r="G88" s="46"/>
      <c r="H88" s="46"/>
      <c r="I88" s="46"/>
      <c r="J88" s="47"/>
      <c r="K88" s="46"/>
      <c r="L88" s="46"/>
      <c r="M88" s="46"/>
      <c r="N88" s="47"/>
      <c r="O88" s="46"/>
      <c r="P88" s="46"/>
      <c r="Q88" s="46"/>
      <c r="R88" s="46"/>
      <c r="S88" s="46"/>
      <c r="T88" s="46"/>
      <c r="U88" s="46"/>
    </row>
    <row r="89" s="1" customFormat="1" ht="14.45" customHeight="1" spans="1:21">
      <c r="A89" s="11" t="s">
        <v>2</v>
      </c>
      <c r="B89" s="11" t="s">
        <v>3</v>
      </c>
      <c r="C89" s="12" t="s">
        <v>4</v>
      </c>
      <c r="D89" s="13" t="s">
        <v>48</v>
      </c>
      <c r="E89" s="14" t="s">
        <v>49</v>
      </c>
      <c r="F89" s="15"/>
      <c r="G89" s="16"/>
      <c r="H89" s="17" t="s">
        <v>50</v>
      </c>
      <c r="I89" s="67"/>
      <c r="J89" s="68" t="s">
        <v>51</v>
      </c>
      <c r="K89" s="12" t="s">
        <v>52</v>
      </c>
      <c r="L89" s="69" t="s">
        <v>11</v>
      </c>
      <c r="M89" s="70"/>
      <c r="N89" s="71" t="s">
        <v>53</v>
      </c>
      <c r="O89" s="11" t="s">
        <v>54</v>
      </c>
      <c r="P89" s="12" t="s">
        <v>78</v>
      </c>
      <c r="Q89" s="12" t="s">
        <v>55</v>
      </c>
      <c r="R89" s="12" t="s">
        <v>56</v>
      </c>
      <c r="S89" s="17" t="s">
        <v>57</v>
      </c>
      <c r="T89" s="67"/>
      <c r="U89" s="11" t="s">
        <v>15</v>
      </c>
    </row>
    <row r="90" s="1" customFormat="1" ht="32.4" spans="1:21">
      <c r="A90" s="18"/>
      <c r="B90" s="18"/>
      <c r="C90" s="19"/>
      <c r="D90" s="20"/>
      <c r="E90" s="21" t="s">
        <v>49</v>
      </c>
      <c r="F90" s="22" t="s">
        <v>58</v>
      </c>
      <c r="G90" s="23" t="s">
        <v>59</v>
      </c>
      <c r="H90" s="24" t="s">
        <v>60</v>
      </c>
      <c r="I90" s="24" t="s">
        <v>61</v>
      </c>
      <c r="J90" s="72"/>
      <c r="K90" s="19"/>
      <c r="L90" s="24" t="s">
        <v>62</v>
      </c>
      <c r="M90" s="24" t="s">
        <v>23</v>
      </c>
      <c r="N90" s="26"/>
      <c r="O90" s="18"/>
      <c r="P90" s="19"/>
      <c r="Q90" s="19"/>
      <c r="R90" s="19"/>
      <c r="S90" s="113" t="s">
        <v>63</v>
      </c>
      <c r="T90" s="113" t="s">
        <v>64</v>
      </c>
      <c r="U90" s="18"/>
    </row>
    <row r="91" s="1" customFormat="1" spans="1:21">
      <c r="A91" s="33" t="s">
        <v>65</v>
      </c>
      <c r="B91" s="25">
        <f t="shared" ref="B91:B104" si="17">SUM(H91:N91)+E91+F91</f>
        <v>4794.73</v>
      </c>
      <c r="C91" s="27">
        <f>B91/B104*100</f>
        <v>10.044541081815</v>
      </c>
      <c r="D91" s="27">
        <v>-35.5143140730619</v>
      </c>
      <c r="E91" s="25">
        <v>693.98</v>
      </c>
      <c r="F91" s="27">
        <v>0</v>
      </c>
      <c r="G91" s="25">
        <v>339</v>
      </c>
      <c r="H91" s="25">
        <v>23.43</v>
      </c>
      <c r="I91" s="148">
        <v>79</v>
      </c>
      <c r="J91" s="27">
        <v>107.18</v>
      </c>
      <c r="K91" s="27">
        <v>0</v>
      </c>
      <c r="L91" s="57">
        <v>0</v>
      </c>
      <c r="M91" s="56">
        <v>0</v>
      </c>
      <c r="N91" s="40">
        <v>3891.14</v>
      </c>
      <c r="O91" s="57">
        <v>587</v>
      </c>
      <c r="P91" s="43">
        <v>141.76</v>
      </c>
      <c r="Q91" s="43">
        <v>964.48</v>
      </c>
      <c r="R91" s="56">
        <v>3885.72</v>
      </c>
      <c r="S91" s="107">
        <v>852</v>
      </c>
      <c r="T91" s="43">
        <v>1119.03</v>
      </c>
      <c r="U91" s="126">
        <v>36.62</v>
      </c>
    </row>
    <row r="92" s="1" customFormat="1" spans="1:22">
      <c r="A92" s="33" t="s">
        <v>66</v>
      </c>
      <c r="B92" s="25">
        <f t="shared" si="17"/>
        <v>10219.16</v>
      </c>
      <c r="C92" s="27">
        <f>B92/B104*100</f>
        <v>21.4082487317619</v>
      </c>
      <c r="D92" s="27">
        <v>-0.422023158167571</v>
      </c>
      <c r="E92" s="25">
        <v>2092.26</v>
      </c>
      <c r="F92" s="27">
        <v>0</v>
      </c>
      <c r="G92" s="25">
        <v>890.05</v>
      </c>
      <c r="H92" s="25">
        <v>0</v>
      </c>
      <c r="I92" s="25">
        <v>0</v>
      </c>
      <c r="J92" s="27">
        <v>95.97</v>
      </c>
      <c r="K92" s="81">
        <v>0.01</v>
      </c>
      <c r="L92" s="57">
        <v>0</v>
      </c>
      <c r="M92" s="57">
        <v>0</v>
      </c>
      <c r="N92" s="27">
        <v>8030.92</v>
      </c>
      <c r="O92" s="36">
        <v>1184</v>
      </c>
      <c r="P92" s="25">
        <v>198.39</v>
      </c>
      <c r="Q92" s="25">
        <v>474.4</v>
      </c>
      <c r="R92" s="43">
        <v>223.52</v>
      </c>
      <c r="S92" s="57">
        <v>0</v>
      </c>
      <c r="T92" s="57">
        <v>0</v>
      </c>
      <c r="U92" s="57">
        <v>0</v>
      </c>
      <c r="V92" s="1">
        <v>0</v>
      </c>
    </row>
    <row r="93" s="1" customFormat="1" spans="1:21">
      <c r="A93" s="33" t="s">
        <v>67</v>
      </c>
      <c r="B93" s="134">
        <f t="shared" si="17"/>
        <v>912.015561</v>
      </c>
      <c r="C93" s="27">
        <f>B93/B104*100</f>
        <v>1.910593040634</v>
      </c>
      <c r="D93" s="50">
        <v>8.0138595229019</v>
      </c>
      <c r="E93" s="135">
        <v>69.908554</v>
      </c>
      <c r="F93" s="135">
        <v>0.6368</v>
      </c>
      <c r="G93" s="135">
        <v>23.91</v>
      </c>
      <c r="H93" s="90">
        <v>52.1805</v>
      </c>
      <c r="I93" s="90">
        <v>23.91</v>
      </c>
      <c r="J93" s="90">
        <v>43.9003</v>
      </c>
      <c r="K93" s="91">
        <v>0</v>
      </c>
      <c r="L93" s="100">
        <v>0</v>
      </c>
      <c r="M93" s="91">
        <v>0</v>
      </c>
      <c r="N93" s="101">
        <v>721.479407</v>
      </c>
      <c r="O93" s="149">
        <v>135</v>
      </c>
      <c r="P93" s="150">
        <v>198</v>
      </c>
      <c r="Q93" s="150">
        <v>874.99</v>
      </c>
      <c r="R93" s="91">
        <v>893.39</v>
      </c>
      <c r="S93" s="91">
        <v>68</v>
      </c>
      <c r="T93" s="91">
        <v>116.07</v>
      </c>
      <c r="U93" s="156">
        <v>20.48</v>
      </c>
    </row>
    <row r="94" s="1" customFormat="1" spans="1:21">
      <c r="A94" s="33" t="s">
        <v>68</v>
      </c>
      <c r="B94" s="134">
        <f t="shared" si="17"/>
        <v>2391.17</v>
      </c>
      <c r="C94" s="27">
        <f>B94/B104*100</f>
        <v>5.00929255632822</v>
      </c>
      <c r="D94" s="40">
        <v>60.3875589420942</v>
      </c>
      <c r="E94" s="25">
        <v>256.1</v>
      </c>
      <c r="F94" s="27">
        <v>0</v>
      </c>
      <c r="G94" s="25">
        <v>32.98</v>
      </c>
      <c r="H94" s="56">
        <v>11.06</v>
      </c>
      <c r="I94" s="36">
        <v>0</v>
      </c>
      <c r="J94" s="27">
        <v>5.26</v>
      </c>
      <c r="K94" s="57">
        <v>0</v>
      </c>
      <c r="L94" s="57">
        <v>0</v>
      </c>
      <c r="M94" s="57">
        <v>0</v>
      </c>
      <c r="N94" s="40">
        <v>2118.75</v>
      </c>
      <c r="O94" s="57">
        <v>145</v>
      </c>
      <c r="P94" s="43">
        <v>125.89</v>
      </c>
      <c r="Q94" s="43">
        <v>1361.76</v>
      </c>
      <c r="R94" s="43">
        <v>522.54</v>
      </c>
      <c r="S94" s="57">
        <v>0</v>
      </c>
      <c r="T94" s="57">
        <v>0</v>
      </c>
      <c r="U94" s="25">
        <v>28.55</v>
      </c>
    </row>
    <row r="95" s="1" customFormat="1" spans="1:21">
      <c r="A95" s="33" t="s">
        <v>69</v>
      </c>
      <c r="B95" s="134">
        <f t="shared" si="17"/>
        <v>3549.916992</v>
      </c>
      <c r="C95" s="27">
        <f>B95/B104*100</f>
        <v>7.4367664212953</v>
      </c>
      <c r="D95" s="94">
        <v>-34.4654821758239</v>
      </c>
      <c r="E95" s="30">
        <v>646.718992</v>
      </c>
      <c r="F95" s="31">
        <v>590.488</v>
      </c>
      <c r="G95" s="30">
        <v>533.398664</v>
      </c>
      <c r="H95" s="52">
        <v>191.94</v>
      </c>
      <c r="I95" s="52">
        <v>208</v>
      </c>
      <c r="J95" s="94">
        <v>21.35</v>
      </c>
      <c r="K95" s="95">
        <v>0</v>
      </c>
      <c r="L95" s="96">
        <v>0</v>
      </c>
      <c r="M95" s="96">
        <v>0</v>
      </c>
      <c r="N95" s="31">
        <v>1891.42</v>
      </c>
      <c r="O95" s="97">
        <v>561</v>
      </c>
      <c r="P95" s="98">
        <v>57.145432</v>
      </c>
      <c r="Q95" s="98">
        <v>209.3</v>
      </c>
      <c r="R95" s="128">
        <v>154.7</v>
      </c>
      <c r="S95" s="107">
        <v>11</v>
      </c>
      <c r="T95" s="128">
        <v>19.01</v>
      </c>
      <c r="U95" s="95">
        <v>0</v>
      </c>
    </row>
    <row r="96" s="1" customFormat="1" spans="1:21">
      <c r="A96" s="33" t="s">
        <v>70</v>
      </c>
      <c r="B96" s="134">
        <f t="shared" si="17"/>
        <v>1798.66482</v>
      </c>
      <c r="C96" s="27">
        <f>B96/B104*100</f>
        <v>3.7680458914069</v>
      </c>
      <c r="D96" s="111">
        <v>-68.0988813905024</v>
      </c>
      <c r="E96" s="136">
        <v>116.9387</v>
      </c>
      <c r="F96" s="111">
        <v>48.33954</v>
      </c>
      <c r="G96" s="136">
        <v>78.326924</v>
      </c>
      <c r="H96" s="136">
        <v>39.8723</v>
      </c>
      <c r="I96" s="136">
        <v>679.64288</v>
      </c>
      <c r="J96" s="151">
        <v>12.2026</v>
      </c>
      <c r="K96" s="64">
        <v>0</v>
      </c>
      <c r="L96" s="64">
        <v>0</v>
      </c>
      <c r="M96" s="64">
        <v>0</v>
      </c>
      <c r="N96" s="111">
        <v>901.6688</v>
      </c>
      <c r="O96" s="152">
        <v>156</v>
      </c>
      <c r="P96" s="136">
        <v>25.01</v>
      </c>
      <c r="Q96" s="136">
        <v>307.72</v>
      </c>
      <c r="R96" s="136">
        <v>4230.19</v>
      </c>
      <c r="S96" s="107">
        <v>21</v>
      </c>
      <c r="T96" s="136">
        <v>55.32</v>
      </c>
      <c r="U96" s="64">
        <v>0</v>
      </c>
    </row>
    <row r="97" s="1" customFormat="1" spans="1:21">
      <c r="A97" s="33" t="s">
        <v>71</v>
      </c>
      <c r="B97" s="134">
        <f t="shared" si="17"/>
        <v>3698.54</v>
      </c>
      <c r="C97" s="27">
        <f>B97/B104*100</f>
        <v>7.74811865792988</v>
      </c>
      <c r="D97" s="40">
        <v>-46.6938587262009</v>
      </c>
      <c r="E97" s="43">
        <v>31.4</v>
      </c>
      <c r="F97" s="40">
        <v>0</v>
      </c>
      <c r="G97" s="43">
        <v>24.28</v>
      </c>
      <c r="H97" s="56">
        <v>405.67</v>
      </c>
      <c r="I97" s="56">
        <v>1562</v>
      </c>
      <c r="J97" s="40">
        <v>12.74</v>
      </c>
      <c r="K97" s="36">
        <v>0</v>
      </c>
      <c r="L97" s="36">
        <v>0</v>
      </c>
      <c r="M97" s="36">
        <v>0</v>
      </c>
      <c r="N97" s="40">
        <v>1686.73</v>
      </c>
      <c r="O97" s="153">
        <v>77</v>
      </c>
      <c r="P97" s="56">
        <v>47.63</v>
      </c>
      <c r="Q97" s="56">
        <v>564.6</v>
      </c>
      <c r="R97" s="56">
        <v>14353.47</v>
      </c>
      <c r="S97" s="107">
        <v>34</v>
      </c>
      <c r="T97" s="56">
        <v>117.8</v>
      </c>
      <c r="U97" s="56">
        <v>24.36</v>
      </c>
    </row>
    <row r="98" s="1" customFormat="1" spans="1:21">
      <c r="A98" s="33" t="s">
        <v>72</v>
      </c>
      <c r="B98" s="134">
        <f t="shared" si="17"/>
        <v>474</v>
      </c>
      <c r="C98" s="27">
        <f>B98/B104*100</f>
        <v>0.992988650618558</v>
      </c>
      <c r="D98" s="40">
        <v>-91.6555172170974</v>
      </c>
      <c r="E98" s="57">
        <v>0</v>
      </c>
      <c r="F98" s="40">
        <v>0</v>
      </c>
      <c r="G98" s="57">
        <v>0</v>
      </c>
      <c r="H98" s="40">
        <v>15</v>
      </c>
      <c r="I98" s="40">
        <v>23</v>
      </c>
      <c r="J98" s="40">
        <v>0</v>
      </c>
      <c r="K98" s="57">
        <v>0</v>
      </c>
      <c r="L98" s="57">
        <v>0</v>
      </c>
      <c r="M98" s="57">
        <v>0</v>
      </c>
      <c r="N98" s="40">
        <v>436</v>
      </c>
      <c r="O98" s="57">
        <v>0</v>
      </c>
      <c r="P98" s="57">
        <v>3.69</v>
      </c>
      <c r="Q98" s="57">
        <v>164</v>
      </c>
      <c r="R98" s="43">
        <v>878.58</v>
      </c>
      <c r="S98" s="57">
        <v>17</v>
      </c>
      <c r="T98" s="57">
        <v>36.81</v>
      </c>
      <c r="U98" s="57">
        <v>5451.13</v>
      </c>
    </row>
    <row r="99" s="1" customFormat="1" spans="1:21">
      <c r="A99" s="33" t="s">
        <v>73</v>
      </c>
      <c r="B99" s="134">
        <f t="shared" si="17"/>
        <v>1062.89</v>
      </c>
      <c r="C99" s="27">
        <f>B99/B104*100</f>
        <v>2.22666182881004</v>
      </c>
      <c r="D99" s="38">
        <v>-24.9291944768161</v>
      </c>
      <c r="E99" s="39">
        <v>37.48</v>
      </c>
      <c r="F99" s="38">
        <v>0</v>
      </c>
      <c r="G99" s="39">
        <v>36.58</v>
      </c>
      <c r="H99" s="39">
        <v>17.15</v>
      </c>
      <c r="I99" s="38">
        <v>785.4</v>
      </c>
      <c r="J99" s="38">
        <v>0</v>
      </c>
      <c r="K99" s="86">
        <v>0</v>
      </c>
      <c r="L99" s="86">
        <v>0</v>
      </c>
      <c r="M99" s="86">
        <v>0</v>
      </c>
      <c r="N99" s="38">
        <v>222.86</v>
      </c>
      <c r="O99" s="86">
        <v>210</v>
      </c>
      <c r="P99" s="108">
        <v>49.2</v>
      </c>
      <c r="Q99" s="108">
        <v>2204</v>
      </c>
      <c r="R99" s="86">
        <v>884.8</v>
      </c>
      <c r="S99" s="86">
        <v>15</v>
      </c>
      <c r="T99" s="86">
        <v>27.4</v>
      </c>
      <c r="U99" s="39">
        <v>17.93</v>
      </c>
    </row>
    <row r="100" s="1" customFormat="1" spans="1:21">
      <c r="A100" s="33" t="s">
        <v>74</v>
      </c>
      <c r="B100" s="134">
        <f t="shared" si="17"/>
        <v>2445.95</v>
      </c>
      <c r="C100" s="27">
        <f>B100/B104*100</f>
        <v>5.12405187759591</v>
      </c>
      <c r="D100" s="40">
        <v>-77.6945384243596</v>
      </c>
      <c r="E100" s="56">
        <v>25.31</v>
      </c>
      <c r="F100" s="40">
        <v>0.62</v>
      </c>
      <c r="G100" s="56">
        <v>24.44</v>
      </c>
      <c r="H100" s="76">
        <v>438.6</v>
      </c>
      <c r="I100" s="56">
        <v>1755.8</v>
      </c>
      <c r="J100" s="40">
        <v>0</v>
      </c>
      <c r="K100" s="57">
        <v>0</v>
      </c>
      <c r="L100" s="57">
        <v>0</v>
      </c>
      <c r="M100" s="57">
        <v>0</v>
      </c>
      <c r="N100" s="40">
        <v>225.62</v>
      </c>
      <c r="O100" s="57">
        <v>302</v>
      </c>
      <c r="P100" s="57">
        <v>55.7</v>
      </c>
      <c r="Q100" s="57">
        <v>0</v>
      </c>
      <c r="R100" s="57">
        <v>1419.43</v>
      </c>
      <c r="S100" s="57">
        <v>4</v>
      </c>
      <c r="T100" s="57">
        <v>52.7</v>
      </c>
      <c r="U100" s="56">
        <v>49.97</v>
      </c>
    </row>
    <row r="101" s="1" customFormat="1" spans="1:21">
      <c r="A101" s="33" t="s">
        <v>75</v>
      </c>
      <c r="B101" s="134">
        <f t="shared" si="17"/>
        <v>14272.711671</v>
      </c>
      <c r="C101" s="27">
        <f>B101/B104*100</f>
        <v>29.9000858710001</v>
      </c>
      <c r="D101" s="40">
        <v>21.4961504103866</v>
      </c>
      <c r="E101" s="43">
        <v>389.051671</v>
      </c>
      <c r="F101" s="40">
        <v>0</v>
      </c>
      <c r="G101" s="43">
        <v>325.653771</v>
      </c>
      <c r="H101" s="43">
        <v>550.9</v>
      </c>
      <c r="I101" s="43">
        <v>12438</v>
      </c>
      <c r="J101" s="40">
        <v>32.03</v>
      </c>
      <c r="K101" s="107">
        <v>0</v>
      </c>
      <c r="L101" s="107">
        <v>0</v>
      </c>
      <c r="M101" s="107">
        <v>0</v>
      </c>
      <c r="N101" s="40">
        <v>862.73</v>
      </c>
      <c r="O101" s="76">
        <v>1089</v>
      </c>
      <c r="P101" s="43">
        <v>32.59</v>
      </c>
      <c r="Q101" s="43">
        <v>1462.92</v>
      </c>
      <c r="R101" s="43">
        <v>2813.14</v>
      </c>
      <c r="S101" s="107">
        <v>25</v>
      </c>
      <c r="T101" s="43">
        <v>156.82</v>
      </c>
      <c r="U101" s="43">
        <v>26.27</v>
      </c>
    </row>
    <row r="102" s="1" customFormat="1" spans="1:21">
      <c r="A102" s="33" t="s">
        <v>76</v>
      </c>
      <c r="B102" s="134">
        <f t="shared" si="17"/>
        <v>2043.12</v>
      </c>
      <c r="C102" s="27">
        <f>B102/B104*100</f>
        <v>4.28015816846369</v>
      </c>
      <c r="D102" s="40">
        <v>-23.2441433599516</v>
      </c>
      <c r="E102" s="137">
        <v>0</v>
      </c>
      <c r="F102" s="41">
        <v>2028.12</v>
      </c>
      <c r="G102" s="137">
        <v>0</v>
      </c>
      <c r="H102" s="42">
        <v>0</v>
      </c>
      <c r="I102" s="44">
        <v>0</v>
      </c>
      <c r="J102" s="44">
        <v>0</v>
      </c>
      <c r="K102" s="154">
        <v>0</v>
      </c>
      <c r="L102" s="154">
        <v>0</v>
      </c>
      <c r="M102" s="154">
        <v>15</v>
      </c>
      <c r="N102" s="40">
        <v>0</v>
      </c>
      <c r="O102" s="76">
        <v>0</v>
      </c>
      <c r="P102" s="76">
        <v>0</v>
      </c>
      <c r="Q102" s="76">
        <v>0</v>
      </c>
      <c r="R102" s="76">
        <v>0.344</v>
      </c>
      <c r="S102" s="157">
        <v>0.09</v>
      </c>
      <c r="T102" s="40"/>
      <c r="U102" s="40"/>
    </row>
    <row r="103" s="1" customFormat="1" spans="1:21">
      <c r="A103" s="33" t="s">
        <v>77</v>
      </c>
      <c r="B103" s="134">
        <f t="shared" si="17"/>
        <v>71.815507</v>
      </c>
      <c r="C103" s="27">
        <f>B103/B104*100</f>
        <v>0.150447222340543</v>
      </c>
      <c r="D103" s="40">
        <v>176.976475125337</v>
      </c>
      <c r="E103" s="41">
        <v>51.38</v>
      </c>
      <c r="F103" s="41">
        <v>0</v>
      </c>
      <c r="G103" s="41">
        <v>47.98</v>
      </c>
      <c r="H103" s="42">
        <v>3.86</v>
      </c>
      <c r="I103" s="44">
        <v>0</v>
      </c>
      <c r="J103" s="44">
        <v>1.185507</v>
      </c>
      <c r="K103" s="154">
        <v>0</v>
      </c>
      <c r="L103" s="154">
        <v>0</v>
      </c>
      <c r="M103" s="154">
        <v>0</v>
      </c>
      <c r="N103" s="40">
        <v>15.39</v>
      </c>
      <c r="O103" s="76">
        <v>109</v>
      </c>
      <c r="P103" s="40">
        <v>0</v>
      </c>
      <c r="Q103" s="40">
        <v>0</v>
      </c>
      <c r="R103" s="40">
        <v>0.141225</v>
      </c>
      <c r="S103" s="157">
        <v>0</v>
      </c>
      <c r="T103" s="40">
        <v>0</v>
      </c>
      <c r="U103" s="40">
        <v>4.14</v>
      </c>
    </row>
    <row r="104" s="1" customFormat="1" spans="1:21">
      <c r="A104" s="33" t="s">
        <v>34</v>
      </c>
      <c r="B104" s="134">
        <f t="shared" si="17"/>
        <v>47734.684551</v>
      </c>
      <c r="C104" s="27"/>
      <c r="D104" s="27">
        <v>-32.16</v>
      </c>
      <c r="E104" s="25">
        <f t="shared" ref="E104:U104" si="18">SUM(E91:E103)</f>
        <v>4410.527917</v>
      </c>
      <c r="F104" s="27">
        <f t="shared" si="18"/>
        <v>2668.20434</v>
      </c>
      <c r="G104" s="25">
        <f t="shared" si="18"/>
        <v>2356.599359</v>
      </c>
      <c r="H104" s="25">
        <f t="shared" si="18"/>
        <v>1749.6628</v>
      </c>
      <c r="I104" s="25">
        <f t="shared" si="18"/>
        <v>17554.75288</v>
      </c>
      <c r="J104" s="27">
        <f t="shared" si="18"/>
        <v>331.818407</v>
      </c>
      <c r="K104" s="25">
        <f t="shared" si="18"/>
        <v>0.01</v>
      </c>
      <c r="L104" s="25">
        <f t="shared" si="18"/>
        <v>0</v>
      </c>
      <c r="M104" s="25">
        <f t="shared" si="18"/>
        <v>15</v>
      </c>
      <c r="N104" s="27">
        <f t="shared" si="18"/>
        <v>21004.708207</v>
      </c>
      <c r="O104" s="36">
        <f t="shared" si="18"/>
        <v>4555</v>
      </c>
      <c r="P104" s="25">
        <f t="shared" si="18"/>
        <v>935.005432</v>
      </c>
      <c r="Q104" s="25">
        <f t="shared" si="18"/>
        <v>8588.17</v>
      </c>
      <c r="R104" s="25">
        <f t="shared" si="18"/>
        <v>30259.965225</v>
      </c>
      <c r="S104" s="36">
        <f t="shared" si="18"/>
        <v>1047.09</v>
      </c>
      <c r="T104" s="25">
        <f t="shared" si="18"/>
        <v>1700.96</v>
      </c>
      <c r="U104" s="25">
        <f t="shared" si="18"/>
        <v>5659.45</v>
      </c>
    </row>
    <row r="105" s="1" customFormat="1" spans="1:21">
      <c r="A105" s="138"/>
      <c r="B105" s="139"/>
      <c r="C105" s="138"/>
      <c r="D105" s="138"/>
      <c r="E105" s="139"/>
      <c r="F105" s="140"/>
      <c r="G105" s="139"/>
      <c r="H105" s="139"/>
      <c r="I105" s="139"/>
      <c r="J105" s="140"/>
      <c r="K105" s="139"/>
      <c r="L105" s="139"/>
      <c r="M105" s="139"/>
      <c r="N105" s="140"/>
      <c r="O105" s="155"/>
      <c r="P105" s="155"/>
      <c r="Q105" s="155"/>
      <c r="R105" s="155"/>
      <c r="S105" s="155"/>
      <c r="T105" s="139"/>
      <c r="U105" s="139"/>
    </row>
    <row r="106" s="1" customFormat="1" ht="15.6" spans="1:21">
      <c r="A106" s="114" t="s">
        <v>44</v>
      </c>
      <c r="B106" s="141">
        <f>B104+B87+B80+B72+B65+B55+B44+B31</f>
        <v>106997.593613</v>
      </c>
      <c r="C106" s="141"/>
      <c r="D106" s="142"/>
      <c r="E106" s="142"/>
      <c r="F106" s="143"/>
      <c r="G106" s="142"/>
      <c r="H106" s="142"/>
      <c r="I106" s="142"/>
      <c r="J106" s="143"/>
      <c r="K106" s="142"/>
      <c r="L106" s="142"/>
      <c r="M106" s="142"/>
      <c r="N106" s="143"/>
      <c r="O106" s="142"/>
      <c r="P106" s="142"/>
      <c r="Q106" s="142"/>
      <c r="R106" s="142"/>
      <c r="S106" s="142"/>
      <c r="T106" s="142"/>
      <c r="U106" s="142"/>
    </row>
    <row r="107" s="1" customFormat="1" ht="15.6" spans="1:21">
      <c r="A107" s="114"/>
      <c r="B107" s="144"/>
      <c r="C107" s="112"/>
      <c r="D107" s="142"/>
      <c r="E107" s="142"/>
      <c r="F107" s="143"/>
      <c r="G107" s="142"/>
      <c r="H107" s="142"/>
      <c r="I107" s="142"/>
      <c r="J107" s="143"/>
      <c r="K107" s="142"/>
      <c r="L107" s="142"/>
      <c r="M107" s="142"/>
      <c r="N107" s="143"/>
      <c r="O107" s="142"/>
      <c r="P107" s="142"/>
      <c r="Q107" s="142"/>
      <c r="R107" s="142"/>
      <c r="S107" s="142"/>
      <c r="T107" s="142"/>
      <c r="U107" s="142"/>
    </row>
    <row r="108" s="1" customFormat="1" spans="1:21">
      <c r="A108" s="142" t="s">
        <v>65</v>
      </c>
      <c r="B108" s="145">
        <f>B91+B76+B69+B59+B48+B35+B24</f>
        <v>21174.311244</v>
      </c>
      <c r="C108" s="143"/>
      <c r="D108" s="142"/>
      <c r="E108" s="142"/>
      <c r="F108" s="143"/>
      <c r="G108" s="142"/>
      <c r="H108" s="142"/>
      <c r="I108" s="142"/>
      <c r="J108" s="143"/>
      <c r="K108" s="142"/>
      <c r="L108" s="142"/>
      <c r="M108" s="142"/>
      <c r="N108" s="143"/>
      <c r="O108" s="142"/>
      <c r="P108" s="142"/>
      <c r="Q108" s="142"/>
      <c r="R108" s="142"/>
      <c r="S108" s="142"/>
      <c r="T108" s="142"/>
      <c r="U108" s="142"/>
    </row>
    <row r="109" s="1" customFormat="1" spans="1:21">
      <c r="A109" s="142" t="s">
        <v>79</v>
      </c>
      <c r="B109" s="145">
        <f>B92+B84+B77+B70+B60+B49+B36+B25</f>
        <v>19932.45</v>
      </c>
      <c r="C109" s="143"/>
      <c r="D109" s="142"/>
      <c r="E109" s="142"/>
      <c r="F109" s="143"/>
      <c r="G109" s="142"/>
      <c r="H109" s="142"/>
      <c r="I109" s="142"/>
      <c r="J109" s="143"/>
      <c r="K109" s="142"/>
      <c r="L109" s="142"/>
      <c r="M109" s="142"/>
      <c r="N109" s="143"/>
      <c r="O109" s="142"/>
      <c r="P109" s="142"/>
      <c r="Q109" s="142"/>
      <c r="R109" s="142"/>
      <c r="S109" s="142"/>
      <c r="T109" s="142"/>
      <c r="U109" s="142"/>
    </row>
    <row r="110" s="1" customFormat="1" spans="1:21">
      <c r="A110" s="142" t="s">
        <v>67</v>
      </c>
      <c r="B110" s="145">
        <f>B93+B61+B50+B37+B26</f>
        <v>4261.857004</v>
      </c>
      <c r="C110" s="143"/>
      <c r="D110" s="142"/>
      <c r="E110" s="142"/>
      <c r="F110" s="143"/>
      <c r="G110" s="142"/>
      <c r="H110" s="142"/>
      <c r="I110" s="142"/>
      <c r="J110" s="143"/>
      <c r="K110" s="142"/>
      <c r="L110" s="142"/>
      <c r="M110" s="142"/>
      <c r="N110" s="143"/>
      <c r="O110" s="142"/>
      <c r="P110" s="142"/>
      <c r="Q110" s="142"/>
      <c r="R110" s="142"/>
      <c r="S110" s="142"/>
      <c r="T110" s="142"/>
      <c r="U110" s="142"/>
    </row>
    <row r="111" s="1" customFormat="1" spans="1:20">
      <c r="A111" s="142" t="s">
        <v>68</v>
      </c>
      <c r="B111" s="145">
        <f>B94+B64+B38+B27</f>
        <v>3612.47</v>
      </c>
      <c r="C111" s="143"/>
      <c r="D111" s="142"/>
      <c r="F111" s="2"/>
      <c r="H111" s="142"/>
      <c r="I111" s="142"/>
      <c r="J111" s="143"/>
      <c r="K111" s="142"/>
      <c r="L111" s="143"/>
      <c r="M111" s="143"/>
      <c r="N111" s="143"/>
      <c r="O111" s="142"/>
      <c r="P111" s="142"/>
      <c r="Q111" s="142"/>
      <c r="R111" s="142"/>
      <c r="S111" s="125"/>
      <c r="T111" s="125"/>
    </row>
    <row r="112" s="1" customFormat="1" spans="1:20">
      <c r="A112" s="142" t="s">
        <v>69</v>
      </c>
      <c r="B112" s="145">
        <f>B95+B85+B78+B71+B62+B51+B39+B28</f>
        <v>10216.136732</v>
      </c>
      <c r="C112" s="143"/>
      <c r="D112" s="142"/>
      <c r="E112" s="2"/>
      <c r="F112" s="2"/>
      <c r="H112" s="142"/>
      <c r="I112" s="142"/>
      <c r="J112" s="143"/>
      <c r="K112" s="142"/>
      <c r="L112" s="143"/>
      <c r="M112" s="143"/>
      <c r="N112" s="143"/>
      <c r="O112" s="142"/>
      <c r="P112" s="142"/>
      <c r="Q112" s="142"/>
      <c r="R112" s="142"/>
      <c r="S112" s="125"/>
      <c r="T112" s="125"/>
    </row>
    <row r="113" s="1" customFormat="1" spans="1:20">
      <c r="A113" s="142" t="s">
        <v>70</v>
      </c>
      <c r="B113" s="145">
        <f>B96+B63+B52+B40+B29</f>
        <v>10800.09573</v>
      </c>
      <c r="C113" s="143"/>
      <c r="D113" s="142"/>
      <c r="F113" s="2"/>
      <c r="H113" s="142"/>
      <c r="I113" s="142"/>
      <c r="J113" s="143"/>
      <c r="K113" s="142"/>
      <c r="L113" s="143"/>
      <c r="M113" s="143"/>
      <c r="N113" s="143"/>
      <c r="O113" s="142"/>
      <c r="P113" s="142"/>
      <c r="Q113" s="142"/>
      <c r="R113" s="142"/>
      <c r="S113" s="125"/>
      <c r="T113" s="125"/>
    </row>
    <row r="114" s="1" customFormat="1" ht="15.6" spans="1:20">
      <c r="A114" s="142" t="s">
        <v>71</v>
      </c>
      <c r="B114" s="145">
        <f>B97+B53+B41+B30</f>
        <v>3811.41</v>
      </c>
      <c r="C114" s="115"/>
      <c r="D114" s="142"/>
      <c r="F114" s="2"/>
      <c r="H114" s="142"/>
      <c r="I114" s="112"/>
      <c r="J114" s="115"/>
      <c r="K114" s="112"/>
      <c r="L114" s="143"/>
      <c r="M114" s="143"/>
      <c r="N114" s="143"/>
      <c r="O114" s="112"/>
      <c r="P114" s="112"/>
      <c r="Q114" s="112"/>
      <c r="R114" s="112"/>
      <c r="S114" s="125"/>
      <c r="T114" s="125"/>
    </row>
    <row r="115" s="1" customFormat="1" ht="15.6" spans="1:20">
      <c r="A115" s="142" t="s">
        <v>72</v>
      </c>
      <c r="B115" s="145">
        <f>B98+B79</f>
        <v>474</v>
      </c>
      <c r="C115" s="115"/>
      <c r="D115" s="112"/>
      <c r="F115" s="2"/>
      <c r="H115" s="142"/>
      <c r="I115" s="112"/>
      <c r="J115" s="115"/>
      <c r="K115" s="112"/>
      <c r="L115" s="143"/>
      <c r="M115" s="143"/>
      <c r="N115" s="143"/>
      <c r="O115" s="112"/>
      <c r="P115" s="112"/>
      <c r="Q115" s="112"/>
      <c r="R115" s="112"/>
      <c r="S115" s="125"/>
      <c r="T115" s="125"/>
    </row>
    <row r="116" s="1" customFormat="1" ht="15.6" spans="1:20">
      <c r="A116" s="142" t="s">
        <v>73</v>
      </c>
      <c r="B116" s="145">
        <f>B99+B54+B42</f>
        <v>1552.42</v>
      </c>
      <c r="C116" s="115"/>
      <c r="D116" s="112"/>
      <c r="F116" s="2"/>
      <c r="H116" s="142"/>
      <c r="I116" s="112"/>
      <c r="J116" s="115"/>
      <c r="K116" s="112"/>
      <c r="L116" s="143"/>
      <c r="M116" s="143"/>
      <c r="N116" s="143"/>
      <c r="O116" s="112"/>
      <c r="P116" s="112"/>
      <c r="Q116" s="112"/>
      <c r="R116" s="112"/>
      <c r="S116" s="125"/>
      <c r="T116" s="125"/>
    </row>
    <row r="117" s="1" customFormat="1" ht="15.6" spans="1:18">
      <c r="A117" s="142" t="s">
        <v>74</v>
      </c>
      <c r="B117" s="145">
        <f t="shared" ref="B117:B120" si="19">B100</f>
        <v>2445.95</v>
      </c>
      <c r="C117" s="115"/>
      <c r="D117" s="112"/>
      <c r="F117" s="2"/>
      <c r="H117" s="142"/>
      <c r="I117" s="112"/>
      <c r="J117" s="115"/>
      <c r="K117" s="112"/>
      <c r="L117" s="143"/>
      <c r="M117" s="142"/>
      <c r="N117" s="143"/>
      <c r="O117" s="112"/>
      <c r="P117" s="112"/>
      <c r="Q117" s="112"/>
      <c r="R117" s="112"/>
    </row>
    <row r="118" s="1" customFormat="1" ht="15.6" spans="1:18">
      <c r="A118" s="142" t="s">
        <v>75</v>
      </c>
      <c r="B118" s="145">
        <f>B101+B43+B86</f>
        <v>26601.557396</v>
      </c>
      <c r="C118" s="115"/>
      <c r="D118" s="112"/>
      <c r="F118" s="2"/>
      <c r="H118" s="142"/>
      <c r="I118" s="112"/>
      <c r="J118" s="115"/>
      <c r="K118" s="112"/>
      <c r="L118" s="142"/>
      <c r="M118" s="142"/>
      <c r="N118" s="143"/>
      <c r="O118" s="112"/>
      <c r="P118" s="112"/>
      <c r="Q118" s="112"/>
      <c r="R118" s="112"/>
    </row>
    <row r="119" s="1" customFormat="1" ht="15.6" spans="1:18">
      <c r="A119" s="142" t="s">
        <v>76</v>
      </c>
      <c r="B119" s="145">
        <f t="shared" si="19"/>
        <v>2043.12</v>
      </c>
      <c r="C119" s="115"/>
      <c r="D119" s="112"/>
      <c r="F119" s="2"/>
      <c r="H119" s="142"/>
      <c r="I119" s="112"/>
      <c r="J119" s="115"/>
      <c r="K119" s="112"/>
      <c r="L119" s="112"/>
      <c r="M119" s="112"/>
      <c r="N119" s="115"/>
      <c r="O119" s="112"/>
      <c r="P119" s="112"/>
      <c r="Q119" s="112"/>
      <c r="R119" s="112"/>
    </row>
    <row r="120" s="1" customFormat="1" ht="15.6" spans="1:18">
      <c r="A120" s="142" t="s">
        <v>77</v>
      </c>
      <c r="B120" s="145">
        <f t="shared" si="19"/>
        <v>71.815507</v>
      </c>
      <c r="C120" s="115"/>
      <c r="D120" s="112"/>
      <c r="F120" s="2"/>
      <c r="H120" s="142"/>
      <c r="I120" s="112"/>
      <c r="J120" s="115"/>
      <c r="K120" s="112"/>
      <c r="L120" s="112"/>
      <c r="M120" s="112"/>
      <c r="N120" s="115"/>
      <c r="O120" s="112"/>
      <c r="P120" s="112"/>
      <c r="Q120" s="112"/>
      <c r="R120" s="112"/>
    </row>
    <row r="121" s="1" customFormat="1" ht="15.6" spans="1:18">
      <c r="A121" s="112" t="s">
        <v>34</v>
      </c>
      <c r="B121" s="146">
        <f>SUM(B108:B120)</f>
        <v>106997.593613</v>
      </c>
      <c r="C121" s="146"/>
      <c r="D121" s="112"/>
      <c r="E121" s="143"/>
      <c r="F121" s="2"/>
      <c r="G121" s="143"/>
      <c r="H121" s="112"/>
      <c r="I121" s="112"/>
      <c r="J121" s="115"/>
      <c r="K121" s="112"/>
      <c r="L121" s="112"/>
      <c r="M121" s="112"/>
      <c r="N121" s="115"/>
      <c r="O121" s="112"/>
      <c r="P121" s="112"/>
      <c r="Q121" s="112"/>
      <c r="R121" s="112"/>
    </row>
  </sheetData>
  <mergeCells count="158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8:U88"/>
    <mergeCell ref="E89:G89"/>
    <mergeCell ref="H89:I89"/>
    <mergeCell ref="L89:M89"/>
    <mergeCell ref="S89:T89"/>
    <mergeCell ref="B106:C106"/>
    <mergeCell ref="B121:C121"/>
    <mergeCell ref="A5:A6"/>
    <mergeCell ref="A22:A23"/>
    <mergeCell ref="A33:A34"/>
    <mergeCell ref="A46:A47"/>
    <mergeCell ref="A57:A58"/>
    <mergeCell ref="A67:A68"/>
    <mergeCell ref="A74:A75"/>
    <mergeCell ref="A82:A83"/>
    <mergeCell ref="A89:A90"/>
    <mergeCell ref="B5:B6"/>
    <mergeCell ref="B22:B23"/>
    <mergeCell ref="B33:B34"/>
    <mergeCell ref="B46:B47"/>
    <mergeCell ref="B57:B58"/>
    <mergeCell ref="B67:B68"/>
    <mergeCell ref="B74:B75"/>
    <mergeCell ref="B82:B83"/>
    <mergeCell ref="B89:B90"/>
    <mergeCell ref="C5:C6"/>
    <mergeCell ref="C22:C23"/>
    <mergeCell ref="C33:C34"/>
    <mergeCell ref="C46:C47"/>
    <mergeCell ref="C57:C58"/>
    <mergeCell ref="C67:C68"/>
    <mergeCell ref="C74:C75"/>
    <mergeCell ref="C82:C83"/>
    <mergeCell ref="C89:C90"/>
    <mergeCell ref="D5:D6"/>
    <mergeCell ref="D22:D23"/>
    <mergeCell ref="D33:D34"/>
    <mergeCell ref="D46:D47"/>
    <mergeCell ref="D57:D58"/>
    <mergeCell ref="D67:D68"/>
    <mergeCell ref="D74:D75"/>
    <mergeCell ref="D82:D83"/>
    <mergeCell ref="D89:D90"/>
    <mergeCell ref="J5:J6"/>
    <mergeCell ref="J22:J23"/>
    <mergeCell ref="J33:J34"/>
    <mergeCell ref="J46:J47"/>
    <mergeCell ref="J57:J58"/>
    <mergeCell ref="J67:J68"/>
    <mergeCell ref="J74:J75"/>
    <mergeCell ref="J82:J83"/>
    <mergeCell ref="J89:J90"/>
    <mergeCell ref="K5:K6"/>
    <mergeCell ref="K22:K23"/>
    <mergeCell ref="K33:K34"/>
    <mergeCell ref="K46:K47"/>
    <mergeCell ref="K57:K58"/>
    <mergeCell ref="K67:K68"/>
    <mergeCell ref="K74:K75"/>
    <mergeCell ref="K82:K83"/>
    <mergeCell ref="K89:K90"/>
    <mergeCell ref="N5:N6"/>
    <mergeCell ref="N22:N23"/>
    <mergeCell ref="N33:N34"/>
    <mergeCell ref="N46:N47"/>
    <mergeCell ref="N57:N58"/>
    <mergeCell ref="N67:N68"/>
    <mergeCell ref="N74:N75"/>
    <mergeCell ref="N82:N83"/>
    <mergeCell ref="N89:N90"/>
    <mergeCell ref="O5:O6"/>
    <mergeCell ref="O22:O23"/>
    <mergeCell ref="O33:O34"/>
    <mergeCell ref="O46:O47"/>
    <mergeCell ref="O57:O58"/>
    <mergeCell ref="O67:O68"/>
    <mergeCell ref="O74:O75"/>
    <mergeCell ref="O82:O83"/>
    <mergeCell ref="O89:O90"/>
    <mergeCell ref="P5:P6"/>
    <mergeCell ref="P22:P23"/>
    <mergeCell ref="P33:P34"/>
    <mergeCell ref="P46:P47"/>
    <mergeCell ref="P57:P58"/>
    <mergeCell ref="P67:P68"/>
    <mergeCell ref="P74:P75"/>
    <mergeCell ref="P82:P83"/>
    <mergeCell ref="P89:P90"/>
    <mergeCell ref="Q5:Q6"/>
    <mergeCell ref="Q22:Q23"/>
    <mergeCell ref="Q33:Q34"/>
    <mergeCell ref="Q46:Q47"/>
    <mergeCell ref="Q57:Q58"/>
    <mergeCell ref="Q67:Q68"/>
    <mergeCell ref="Q74:Q75"/>
    <mergeCell ref="Q82:Q83"/>
    <mergeCell ref="Q89:Q90"/>
    <mergeCell ref="R5:R6"/>
    <mergeCell ref="R22:R23"/>
    <mergeCell ref="R33:R34"/>
    <mergeCell ref="R46:R47"/>
    <mergeCell ref="R57:R58"/>
    <mergeCell ref="R67:R68"/>
    <mergeCell ref="R74:R75"/>
    <mergeCell ref="R82:R83"/>
    <mergeCell ref="R89:R90"/>
    <mergeCell ref="U5:U6"/>
    <mergeCell ref="U22:U23"/>
    <mergeCell ref="U33:U34"/>
    <mergeCell ref="U46:U47"/>
    <mergeCell ref="U57:U58"/>
    <mergeCell ref="U67:U68"/>
    <mergeCell ref="U74:U75"/>
    <mergeCell ref="U82:U83"/>
    <mergeCell ref="U89:U9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2018年1-2月县域财险数据</vt:lpstr>
      <vt:lpstr>2018年1-2月县域寿险数据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灰太狼de笑</cp:lastModifiedBy>
  <dcterms:created xsi:type="dcterms:W3CDTF">2018-03-13T01:23:00Z</dcterms:created>
  <dcterms:modified xsi:type="dcterms:W3CDTF">2018-03-13T01:51:19Z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