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11940"/>
  </bookViews>
  <sheets>
    <sheet name="2017年1-9月县域财险数据" sheetId="1" r:id="rId1"/>
    <sheet name="1-9月县域寿险数据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<sst xmlns="http://schemas.openxmlformats.org/spreadsheetml/2006/main" count="83">
  <si>
    <t>2017 年1-9月广元市县域财险汇总</t>
  </si>
  <si>
    <t>单位：万元</t>
  </si>
  <si>
    <t>单位</t>
  </si>
  <si>
    <t>总保费</t>
  </si>
  <si>
    <t>市场份额</t>
  </si>
  <si>
    <t>同比（%)</t>
  </si>
  <si>
    <t>机动车辆保费</t>
  </si>
  <si>
    <t>企财险</t>
  </si>
  <si>
    <t>家财险保费收入</t>
  </si>
  <si>
    <t>责任险保费收入</t>
  </si>
  <si>
    <t>政策性农业保险</t>
  </si>
  <si>
    <t>城乡居民大病保险</t>
  </si>
  <si>
    <t>其他险种保费收入</t>
  </si>
  <si>
    <t>赔案件数</t>
  </si>
  <si>
    <t>赔款金额</t>
  </si>
  <si>
    <t>上交税金</t>
  </si>
  <si>
    <t>其中：车船使用税</t>
  </si>
  <si>
    <t>车险(不含摩托车、拖拉机）</t>
  </si>
  <si>
    <t>电销、网销</t>
  </si>
  <si>
    <t>摩托车</t>
  </si>
  <si>
    <t>拖拉机</t>
  </si>
  <si>
    <t>小计</t>
  </si>
  <si>
    <t>承保数量（辆）</t>
  </si>
  <si>
    <t>保费收入</t>
  </si>
  <si>
    <t>承保数量（户）</t>
  </si>
  <si>
    <t>承保数量（人）</t>
  </si>
  <si>
    <t>人保财险</t>
  </si>
  <si>
    <t>太保财险</t>
  </si>
  <si>
    <t>中华联合</t>
  </si>
  <si>
    <t>大地财险</t>
  </si>
  <si>
    <t>平安财险</t>
  </si>
  <si>
    <t>锦泰财险</t>
  </si>
  <si>
    <t>中航安盟</t>
  </si>
  <si>
    <t>国寿财险</t>
  </si>
  <si>
    <t>合计</t>
  </si>
  <si>
    <t>旺苍县</t>
  </si>
  <si>
    <t>/</t>
  </si>
  <si>
    <t>苍溪县</t>
  </si>
  <si>
    <t>剑阁县</t>
  </si>
  <si>
    <t>青川县</t>
  </si>
  <si>
    <t>昭化区</t>
  </si>
  <si>
    <t>朝天区</t>
  </si>
  <si>
    <t>宝轮镇</t>
  </si>
  <si>
    <t>利州区</t>
  </si>
  <si>
    <t>校验</t>
  </si>
  <si>
    <t>2017年1-9月全市保费收入343112.86万元，同比增长1.28%。</t>
  </si>
  <si>
    <t>广元市县域寿险数据统计表</t>
  </si>
  <si>
    <t>(2017年1-9月)</t>
  </si>
  <si>
    <t>全市寿险业务数据汇总</t>
  </si>
  <si>
    <t>同比（%）</t>
  </si>
  <si>
    <t>个人新单期交保费</t>
  </si>
  <si>
    <t>银邮保费</t>
  </si>
  <si>
    <t>团险保费</t>
  </si>
  <si>
    <t>农村小额人身保险保费</t>
  </si>
  <si>
    <t>续收保费</t>
  </si>
  <si>
    <t>持证人力</t>
  </si>
  <si>
    <t>给付金额</t>
  </si>
  <si>
    <t>退保金</t>
  </si>
  <si>
    <t>保单贷款</t>
  </si>
  <si>
    <t>个人新单趸交保费</t>
  </si>
  <si>
    <t>其中：10年期及以上新单保费</t>
  </si>
  <si>
    <t>银邮期交保费</t>
  </si>
  <si>
    <t>银邮趸交保费</t>
  </si>
  <si>
    <t>承保人数</t>
  </si>
  <si>
    <t>件数</t>
  </si>
  <si>
    <t>金额</t>
  </si>
  <si>
    <t>中国人寿</t>
  </si>
  <si>
    <t>太保寿险</t>
  </si>
  <si>
    <t>新华人寿</t>
  </si>
  <si>
    <t>平安人寿</t>
  </si>
  <si>
    <t>泰康人寿</t>
  </si>
  <si>
    <t>人保寿险</t>
  </si>
  <si>
    <t>富德生命人寿</t>
  </si>
  <si>
    <t>太平人寿</t>
  </si>
  <si>
    <t>阳光人寿</t>
  </si>
  <si>
    <t>恒大人寿</t>
  </si>
  <si>
    <t>华夏人寿</t>
  </si>
  <si>
    <t>农银人寿</t>
  </si>
  <si>
    <t>华泰人寿</t>
  </si>
  <si>
    <t>赔款、给付金额合计</t>
  </si>
  <si>
    <t>∕</t>
  </si>
  <si>
    <t>0</t>
  </si>
  <si>
    <t>太平洋人寿</t>
  </si>
</sst>
</file>

<file path=xl/styles.xml><?xml version="1.0" encoding="utf-8"?>
<styleSheet xmlns="http://schemas.openxmlformats.org/spreadsheetml/2006/main">
  <numFmts count="1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#,##0_ "/>
    <numFmt numFmtId="177" formatCode="#,##0.00_ ;[Red]\-#,##0.00\ "/>
    <numFmt numFmtId="178" formatCode="0.00_ "/>
    <numFmt numFmtId="179" formatCode="0.0_ "/>
    <numFmt numFmtId="180" formatCode="#,##0.00_ "/>
    <numFmt numFmtId="181" formatCode="0.00_);[Red]\(0.00\)"/>
    <numFmt numFmtId="182" formatCode="#,##0.0_ "/>
    <numFmt numFmtId="183" formatCode="0_ "/>
    <numFmt numFmtId="184" formatCode="0;[Red]0"/>
    <numFmt numFmtId="185" formatCode="#,##0.00;[Red]#,##0.00"/>
    <numFmt numFmtId="186" formatCode="0_);[Red]\(0\)"/>
  </numFmts>
  <fonts count="38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ajor"/>
    </font>
    <font>
      <sz val="10"/>
      <color indexed="8"/>
      <name val="宋体"/>
      <charset val="134"/>
      <scheme val="minor"/>
    </font>
    <font>
      <sz val="12"/>
      <color theme="1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11"/>
      <color rgb="FFFF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7" fillId="1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/>
    <xf numFmtId="0" fontId="35" fillId="0" borderId="0" applyNumberFormat="0" applyFill="0" applyBorder="0" applyAlignment="0" applyProtection="0">
      <alignment vertical="center"/>
    </xf>
    <xf numFmtId="0" fontId="0" fillId="34" borderId="20" applyNumberFormat="0" applyFon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33" fillId="21" borderId="15" applyNumberFormat="0" applyAlignment="0" applyProtection="0">
      <alignment vertical="center"/>
    </xf>
    <xf numFmtId="0" fontId="31" fillId="0" borderId="0"/>
    <xf numFmtId="0" fontId="36" fillId="32" borderId="19" applyNumberFormat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32" fillId="0" borderId="17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0"/>
    <xf numFmtId="0" fontId="2" fillId="0" borderId="0">
      <alignment vertical="center"/>
    </xf>
    <xf numFmtId="0" fontId="31" fillId="0" borderId="0"/>
  </cellStyleXfs>
  <cellXfs count="19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59" applyFont="1" applyAlignment="1">
      <alignment horizontal="center" vertical="center"/>
    </xf>
    <xf numFmtId="0" fontId="2" fillId="0" borderId="0" xfId="59" applyFont="1" applyAlignment="1">
      <alignment horizontal="center" vertical="center"/>
    </xf>
    <xf numFmtId="0" fontId="3" fillId="0" borderId="0" xfId="59" applyFont="1" applyAlignment="1">
      <alignment horizontal="right" vertical="center"/>
    </xf>
    <xf numFmtId="0" fontId="4" fillId="0" borderId="1" xfId="59" applyFont="1" applyBorder="1" applyAlignment="1">
      <alignment horizontal="center" vertical="center"/>
    </xf>
    <xf numFmtId="0" fontId="3" fillId="0" borderId="2" xfId="59" applyFont="1" applyBorder="1" applyAlignment="1">
      <alignment horizontal="center" vertical="center"/>
    </xf>
    <xf numFmtId="0" fontId="3" fillId="0" borderId="2" xfId="59" applyFont="1" applyBorder="1" applyAlignment="1">
      <alignment horizontal="center" vertical="center" wrapText="1"/>
    </xf>
    <xf numFmtId="0" fontId="3" fillId="0" borderId="2" xfId="59" applyFont="1" applyBorder="1" applyAlignment="1">
      <alignment horizontal="center" vertical="center" wrapText="1" shrinkToFit="1"/>
    </xf>
    <xf numFmtId="0" fontId="3" fillId="0" borderId="3" xfId="59" applyFont="1" applyBorder="1" applyAlignment="1">
      <alignment horizontal="center" vertical="center" wrapText="1" shrinkToFit="1"/>
    </xf>
    <xf numFmtId="0" fontId="3" fillId="0" borderId="3" xfId="59" applyFont="1" applyFill="1" applyBorder="1" applyAlignment="1">
      <alignment horizontal="center" vertical="center" wrapText="1" shrinkToFit="1"/>
    </xf>
    <xf numFmtId="0" fontId="3" fillId="0" borderId="4" xfId="59" applyFont="1" applyBorder="1" applyAlignment="1">
      <alignment horizontal="center" vertical="center"/>
    </xf>
    <xf numFmtId="0" fontId="3" fillId="0" borderId="5" xfId="59" applyFont="1" applyBorder="1" applyAlignment="1">
      <alignment horizontal="center" vertical="center"/>
    </xf>
    <xf numFmtId="0" fontId="3" fillId="0" borderId="5" xfId="59" applyFont="1" applyBorder="1" applyAlignment="1">
      <alignment horizontal="center" vertical="center" wrapText="1"/>
    </xf>
    <xf numFmtId="0" fontId="3" fillId="0" borderId="5" xfId="59" applyFont="1" applyBorder="1" applyAlignment="1">
      <alignment horizontal="center" vertical="center" wrapText="1" shrinkToFit="1"/>
    </xf>
    <xf numFmtId="0" fontId="3" fillId="0" borderId="3" xfId="59" applyFont="1" applyBorder="1" applyAlignment="1">
      <alignment vertical="center" wrapText="1" shrinkToFit="1"/>
    </xf>
    <xf numFmtId="0" fontId="5" fillId="0" borderId="3" xfId="59" applyFont="1" applyBorder="1" applyAlignment="1">
      <alignment vertical="center" wrapText="1" shrinkToFit="1"/>
    </xf>
    <xf numFmtId="0" fontId="3" fillId="0" borderId="3" xfId="59" applyFont="1" applyBorder="1" applyAlignment="1">
      <alignment horizontal="center" vertical="center" wrapText="1"/>
    </xf>
    <xf numFmtId="180" fontId="3" fillId="0" borderId="3" xfId="59" applyNumberFormat="1" applyFont="1" applyBorder="1" applyAlignment="1">
      <alignment horizontal="center" vertical="center"/>
    </xf>
    <xf numFmtId="178" fontId="3" fillId="0" borderId="5" xfId="59" applyNumberFormat="1" applyFont="1" applyBorder="1" applyAlignment="1">
      <alignment horizontal="center" vertical="center"/>
    </xf>
    <xf numFmtId="178" fontId="3" fillId="0" borderId="3" xfId="59" applyNumberFormat="1" applyFont="1" applyBorder="1" applyAlignment="1">
      <alignment horizontal="center" vertical="center"/>
    </xf>
    <xf numFmtId="178" fontId="6" fillId="0" borderId="3" xfId="49" applyNumberFormat="1" applyFont="1" applyBorder="1" applyAlignment="1">
      <alignment horizontal="center" vertical="center"/>
    </xf>
    <xf numFmtId="178" fontId="7" fillId="2" borderId="3" xfId="59" applyNumberFormat="1" applyFont="1" applyFill="1" applyBorder="1" applyAlignment="1">
      <alignment horizontal="center" vertical="center"/>
    </xf>
    <xf numFmtId="180" fontId="7" fillId="2" borderId="3" xfId="0" applyNumberFormat="1" applyFont="1" applyFill="1" applyBorder="1" applyAlignment="1">
      <alignment horizontal="center" vertical="center"/>
    </xf>
    <xf numFmtId="180" fontId="7" fillId="2" borderId="3" xfId="59" applyNumberFormat="1" applyFont="1" applyFill="1" applyBorder="1" applyAlignment="1">
      <alignment horizontal="center" vertical="center"/>
    </xf>
    <xf numFmtId="0" fontId="3" fillId="0" borderId="3" xfId="59" applyFont="1" applyBorder="1" applyAlignment="1">
      <alignment horizontal="center" vertical="center"/>
    </xf>
    <xf numFmtId="178" fontId="3" fillId="0" borderId="3" xfId="59" applyNumberFormat="1" applyFont="1" applyBorder="1" applyAlignment="1">
      <alignment horizontal="center" vertical="center" wrapText="1"/>
    </xf>
    <xf numFmtId="180" fontId="3" fillId="0" borderId="3" xfId="59" applyNumberFormat="1" applyFont="1" applyBorder="1" applyAlignment="1">
      <alignment horizontal="center" vertical="center" wrapText="1"/>
    </xf>
    <xf numFmtId="176" fontId="3" fillId="0" borderId="3" xfId="59" applyNumberFormat="1" applyFont="1" applyBorder="1" applyAlignment="1">
      <alignment horizontal="center" vertical="center"/>
    </xf>
    <xf numFmtId="0" fontId="8" fillId="0" borderId="3" xfId="59" applyFont="1" applyBorder="1" applyAlignment="1">
      <alignment horizontal="center" vertical="center"/>
    </xf>
    <xf numFmtId="178" fontId="3" fillId="0" borderId="3" xfId="55" applyNumberFormat="1" applyFont="1" applyFill="1" applyBorder="1" applyAlignment="1">
      <alignment horizontal="center" vertical="center"/>
    </xf>
    <xf numFmtId="180" fontId="3" fillId="0" borderId="3" xfId="55" applyNumberFormat="1" applyFont="1" applyFill="1" applyBorder="1" applyAlignment="1">
      <alignment horizontal="center" vertical="center"/>
    </xf>
    <xf numFmtId="178" fontId="3" fillId="0" borderId="3" xfId="59" applyNumberFormat="1" applyFont="1" applyFill="1" applyBorder="1" applyAlignment="1">
      <alignment horizontal="center" vertical="center"/>
    </xf>
    <xf numFmtId="178" fontId="3" fillId="0" borderId="3" xfId="59" applyNumberFormat="1" applyFont="1" applyFill="1" applyBorder="1" applyAlignment="1">
      <alignment horizontal="center" vertical="center" wrapText="1" shrinkToFit="1"/>
    </xf>
    <xf numFmtId="178" fontId="3" fillId="0" borderId="3" xfId="59" applyNumberFormat="1" applyFont="1" applyFill="1" applyBorder="1" applyAlignment="1">
      <alignment horizontal="center" vertical="center" wrapText="1"/>
    </xf>
    <xf numFmtId="181" fontId="3" fillId="0" borderId="3" xfId="59" applyNumberFormat="1" applyFont="1" applyFill="1" applyBorder="1" applyAlignment="1">
      <alignment horizontal="center" vertical="center"/>
    </xf>
    <xf numFmtId="180" fontId="3" fillId="0" borderId="3" xfId="59" applyNumberFormat="1" applyFont="1" applyBorder="1" applyAlignment="1">
      <alignment horizontal="center" vertical="center" wrapText="1" shrinkToFit="1"/>
    </xf>
    <xf numFmtId="0" fontId="4" fillId="0" borderId="6" xfId="59" applyFont="1" applyBorder="1" applyAlignment="1">
      <alignment horizontal="center" vertical="center"/>
    </xf>
    <xf numFmtId="180" fontId="8" fillId="0" borderId="3" xfId="59" applyNumberFormat="1" applyFont="1" applyFill="1" applyBorder="1" applyAlignment="1">
      <alignment horizontal="center" vertical="center"/>
    </xf>
    <xf numFmtId="178" fontId="3" fillId="0" borderId="3" xfId="29" applyNumberFormat="1" applyFont="1" applyBorder="1" applyAlignment="1">
      <alignment horizontal="center" vertical="center"/>
    </xf>
    <xf numFmtId="183" fontId="3" fillId="0" borderId="3" xfId="59" applyNumberFormat="1" applyFont="1" applyFill="1" applyBorder="1" applyAlignment="1" applyProtection="1">
      <alignment horizontal="center" vertical="center"/>
    </xf>
    <xf numFmtId="180" fontId="8" fillId="2" borderId="3" xfId="59" applyNumberFormat="1" applyFont="1" applyFill="1" applyBorder="1" applyAlignment="1">
      <alignment horizontal="center" vertical="center"/>
    </xf>
    <xf numFmtId="180" fontId="9" fillId="0" borderId="3" xfId="59" applyNumberFormat="1" applyFont="1" applyBorder="1" applyAlignment="1">
      <alignment horizontal="center" vertical="center" wrapText="1"/>
    </xf>
    <xf numFmtId="178" fontId="3" fillId="0" borderId="3" xfId="57" applyNumberFormat="1" applyFont="1" applyBorder="1" applyAlignment="1">
      <alignment horizontal="center" vertical="center"/>
    </xf>
    <xf numFmtId="180" fontId="3" fillId="0" borderId="3" xfId="59" applyNumberFormat="1" applyFont="1" applyFill="1" applyBorder="1" applyAlignment="1">
      <alignment horizontal="center" vertical="center"/>
    </xf>
    <xf numFmtId="176" fontId="3" fillId="0" borderId="3" xfId="59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right" vertical="center"/>
    </xf>
    <xf numFmtId="182" fontId="3" fillId="0" borderId="3" xfId="59" applyNumberFormat="1" applyFont="1" applyBorder="1" applyAlignment="1">
      <alignment horizontal="center" vertical="center"/>
    </xf>
    <xf numFmtId="177" fontId="6" fillId="0" borderId="3" xfId="59" applyNumberFormat="1" applyFont="1" applyBorder="1" applyAlignment="1">
      <alignment horizontal="center" vertical="center"/>
    </xf>
    <xf numFmtId="180" fontId="11" fillId="0" borderId="5" xfId="59" applyNumberFormat="1" applyFont="1" applyBorder="1" applyAlignment="1">
      <alignment horizontal="center" vertical="center" wrapText="1"/>
    </xf>
    <xf numFmtId="176" fontId="3" fillId="0" borderId="3" xfId="59" applyNumberFormat="1" applyFont="1" applyFill="1" applyBorder="1" applyAlignment="1">
      <alignment horizontal="center" vertical="center" wrapText="1"/>
    </xf>
    <xf numFmtId="0" fontId="3" fillId="0" borderId="7" xfId="59" applyFont="1" applyBorder="1" applyAlignment="1">
      <alignment horizontal="center" vertical="center"/>
    </xf>
    <xf numFmtId="0" fontId="3" fillId="0" borderId="4" xfId="59" applyFont="1" applyBorder="1" applyAlignment="1">
      <alignment horizontal="center" vertical="center" wrapText="1"/>
    </xf>
    <xf numFmtId="0" fontId="3" fillId="0" borderId="7" xfId="59" applyFont="1" applyBorder="1" applyAlignment="1">
      <alignment horizontal="center" vertical="center" wrapText="1"/>
    </xf>
    <xf numFmtId="3" fontId="6" fillId="0" borderId="3" xfId="59" applyNumberFormat="1" applyFont="1" applyBorder="1" applyAlignment="1">
      <alignment horizontal="center" vertical="center"/>
    </xf>
    <xf numFmtId="178" fontId="6" fillId="0" borderId="3" xfId="59" applyNumberFormat="1" applyFont="1" applyBorder="1" applyAlignment="1">
      <alignment horizontal="center" vertical="center"/>
    </xf>
    <xf numFmtId="178" fontId="3" fillId="0" borderId="3" xfId="49" applyNumberFormat="1" applyFont="1" applyBorder="1" applyAlignment="1">
      <alignment horizontal="center" vertical="center"/>
    </xf>
    <xf numFmtId="0" fontId="3" fillId="0" borderId="3" xfId="59" applyNumberFormat="1" applyFont="1" applyFill="1" applyBorder="1" applyAlignment="1">
      <alignment horizontal="center" vertical="center"/>
    </xf>
    <xf numFmtId="0" fontId="6" fillId="0" borderId="3" xfId="59" applyNumberFormat="1" applyFont="1" applyBorder="1" applyAlignment="1">
      <alignment horizontal="center" vertical="center"/>
    </xf>
    <xf numFmtId="0" fontId="6" fillId="0" borderId="3" xfId="49" applyFont="1" applyBorder="1" applyAlignment="1">
      <alignment horizontal="center" vertical="center"/>
    </xf>
    <xf numFmtId="181" fontId="3" fillId="0" borderId="3" xfId="49" applyNumberFormat="1" applyFont="1" applyBorder="1" applyAlignment="1">
      <alignment horizontal="center" vertical="center"/>
    </xf>
    <xf numFmtId="0" fontId="3" fillId="0" borderId="3" xfId="49" applyNumberFormat="1" applyFont="1" applyBorder="1" applyAlignment="1">
      <alignment horizontal="center" vertical="center"/>
    </xf>
    <xf numFmtId="178" fontId="7" fillId="2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2" borderId="3" xfId="59" applyNumberFormat="1" applyFont="1" applyFill="1" applyBorder="1" applyAlignment="1">
      <alignment horizontal="center" vertical="center"/>
    </xf>
    <xf numFmtId="181" fontId="3" fillId="0" borderId="3" xfId="59" applyNumberFormat="1" applyFont="1" applyBorder="1" applyAlignment="1">
      <alignment horizontal="center" vertical="center"/>
    </xf>
    <xf numFmtId="176" fontId="3" fillId="0" borderId="3" xfId="59" applyNumberFormat="1" applyFont="1" applyBorder="1" applyAlignment="1">
      <alignment horizontal="center" vertical="center" wrapText="1"/>
    </xf>
    <xf numFmtId="176" fontId="6" fillId="0" borderId="3" xfId="59" applyNumberFormat="1" applyFont="1" applyBorder="1" applyAlignment="1">
      <alignment horizontal="center" vertical="center"/>
    </xf>
    <xf numFmtId="49" fontId="3" fillId="0" borderId="3" xfId="55" applyNumberFormat="1" applyFont="1" applyFill="1" applyBorder="1" applyAlignment="1">
      <alignment horizontal="center" vertical="center"/>
    </xf>
    <xf numFmtId="176" fontId="3" fillId="0" borderId="3" xfId="55" applyNumberFormat="1" applyFont="1" applyFill="1" applyBorder="1" applyAlignment="1">
      <alignment horizontal="center" vertical="center"/>
    </xf>
    <xf numFmtId="0" fontId="3" fillId="0" borderId="3" xfId="59" applyNumberFormat="1" applyFont="1" applyFill="1" applyBorder="1" applyAlignment="1">
      <alignment horizontal="center" vertical="center" wrapText="1"/>
    </xf>
    <xf numFmtId="176" fontId="3" fillId="0" borderId="3" xfId="59" applyNumberFormat="1" applyFont="1" applyBorder="1" applyAlignment="1">
      <alignment horizontal="center" vertical="center" wrapText="1" shrinkToFit="1"/>
    </xf>
    <xf numFmtId="176" fontId="8" fillId="0" borderId="3" xfId="59" applyNumberFormat="1" applyFont="1" applyFill="1" applyBorder="1" applyAlignment="1">
      <alignment horizontal="center" vertical="center"/>
    </xf>
    <xf numFmtId="181" fontId="8" fillId="0" borderId="3" xfId="59" applyNumberFormat="1" applyFont="1" applyFill="1" applyBorder="1" applyAlignment="1">
      <alignment horizontal="center" vertical="center"/>
    </xf>
    <xf numFmtId="186" fontId="8" fillId="0" borderId="3" xfId="59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 applyProtection="1">
      <alignment horizontal="center" vertical="center"/>
    </xf>
    <xf numFmtId="178" fontId="3" fillId="0" borderId="3" xfId="59" applyNumberFormat="1" applyFont="1" applyFill="1" applyBorder="1" applyAlignment="1" applyProtection="1">
      <alignment horizontal="center" vertical="center"/>
    </xf>
    <xf numFmtId="183" fontId="9" fillId="0" borderId="3" xfId="59" applyNumberFormat="1" applyFont="1" applyFill="1" applyBorder="1" applyAlignment="1" applyProtection="1">
      <alignment horizontal="center" vertical="center"/>
    </xf>
    <xf numFmtId="183" fontId="9" fillId="0" borderId="4" xfId="59" applyNumberFormat="1" applyFont="1" applyFill="1" applyBorder="1" applyAlignment="1" applyProtection="1">
      <alignment horizontal="center" vertical="center"/>
    </xf>
    <xf numFmtId="0" fontId="3" fillId="0" borderId="2" xfId="5" applyFont="1" applyFill="1" applyBorder="1" applyAlignment="1">
      <alignment horizontal="center" vertical="center"/>
    </xf>
    <xf numFmtId="176" fontId="3" fillId="0" borderId="3" xfId="59" applyNumberFormat="1" applyFont="1" applyFill="1" applyBorder="1" applyAlignment="1" applyProtection="1">
      <alignment horizontal="center" vertical="center"/>
    </xf>
    <xf numFmtId="178" fontId="8" fillId="2" borderId="3" xfId="59" applyNumberFormat="1" applyFont="1" applyFill="1" applyBorder="1" applyAlignment="1">
      <alignment horizontal="center" vertical="center"/>
    </xf>
    <xf numFmtId="183" fontId="3" fillId="0" borderId="3" xfId="59" applyNumberFormat="1" applyFont="1" applyFill="1" applyBorder="1" applyAlignment="1">
      <alignment horizontal="center" vertical="center"/>
    </xf>
    <xf numFmtId="176" fontId="3" fillId="2" borderId="3" xfId="59" applyNumberFormat="1" applyFont="1" applyFill="1" applyBorder="1" applyAlignment="1">
      <alignment horizontal="center" vertical="center"/>
    </xf>
    <xf numFmtId="186" fontId="8" fillId="2" borderId="3" xfId="59" applyNumberFormat="1" applyFont="1" applyFill="1" applyBorder="1" applyAlignment="1">
      <alignment horizontal="center" vertical="center"/>
    </xf>
    <xf numFmtId="0" fontId="8" fillId="2" borderId="3" xfId="59" applyNumberFormat="1" applyFont="1" applyFill="1" applyBorder="1" applyAlignment="1">
      <alignment horizontal="center" vertical="center"/>
    </xf>
    <xf numFmtId="176" fontId="9" fillId="0" borderId="3" xfId="59" applyNumberFormat="1" applyFont="1" applyBorder="1" applyAlignment="1">
      <alignment horizontal="center" vertical="center" wrapText="1"/>
    </xf>
    <xf numFmtId="0" fontId="3" fillId="0" borderId="3" xfId="59" applyFont="1" applyFill="1" applyBorder="1" applyAlignment="1">
      <alignment horizontal="center" vertical="center"/>
    </xf>
    <xf numFmtId="178" fontId="3" fillId="0" borderId="4" xfId="59" applyNumberFormat="1" applyFont="1" applyFill="1" applyBorder="1" applyAlignment="1" applyProtection="1">
      <alignment horizontal="center" vertical="center"/>
    </xf>
    <xf numFmtId="0" fontId="3" fillId="0" borderId="3" xfId="56" applyFont="1" applyFill="1" applyBorder="1" applyAlignment="1">
      <alignment horizontal="center" vertical="center"/>
    </xf>
    <xf numFmtId="181" fontId="3" fillId="0" borderId="3" xfId="59" applyNumberFormat="1" applyFont="1" applyFill="1" applyBorder="1" applyAlignment="1" applyProtection="1">
      <alignment horizontal="center" vertical="center"/>
    </xf>
    <xf numFmtId="4" fontId="12" fillId="0" borderId="3" xfId="0" applyNumberFormat="1" applyFont="1" applyFill="1" applyBorder="1" applyAlignment="1">
      <alignment horizontal="center" vertical="center" wrapText="1"/>
    </xf>
    <xf numFmtId="178" fontId="3" fillId="0" borderId="3" xfId="20" applyNumberFormat="1" applyFont="1" applyBorder="1" applyAlignment="1">
      <alignment horizontal="center" vertical="center"/>
    </xf>
    <xf numFmtId="178" fontId="3" fillId="0" borderId="3" xfId="20" applyNumberFormat="1" applyFont="1" applyFill="1" applyBorder="1" applyAlignment="1">
      <alignment horizontal="center" vertical="center"/>
    </xf>
    <xf numFmtId="186" fontId="3" fillId="0" borderId="3" xfId="59" applyNumberFormat="1" applyFont="1" applyFill="1" applyBorder="1" applyAlignment="1">
      <alignment horizontal="center" vertical="center"/>
    </xf>
    <xf numFmtId="180" fontId="3" fillId="0" borderId="3" xfId="59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80" fontId="11" fillId="0" borderId="3" xfId="59" applyNumberFormat="1" applyFont="1" applyBorder="1" applyAlignment="1">
      <alignment horizontal="center" vertical="center" wrapText="1"/>
    </xf>
    <xf numFmtId="0" fontId="2" fillId="0" borderId="0" xfId="49">
      <alignment vertical="center"/>
    </xf>
    <xf numFmtId="0" fontId="3" fillId="0" borderId="3" xfId="59" applyFont="1" applyBorder="1" applyAlignment="1">
      <alignment vertical="center"/>
    </xf>
    <xf numFmtId="0" fontId="2" fillId="0" borderId="0" xfId="49" applyFont="1">
      <alignment vertical="center"/>
    </xf>
    <xf numFmtId="178" fontId="2" fillId="0" borderId="0" xfId="49" applyNumberFormat="1">
      <alignment vertical="center"/>
    </xf>
    <xf numFmtId="183" fontId="6" fillId="0" borderId="3" xfId="49" applyNumberFormat="1" applyFont="1" applyBorder="1" applyAlignment="1">
      <alignment horizontal="center" vertical="center"/>
    </xf>
    <xf numFmtId="4" fontId="3" fillId="0" borderId="3" xfId="49" applyNumberFormat="1" applyFont="1" applyBorder="1" applyAlignment="1">
      <alignment horizontal="center" vertical="center"/>
    </xf>
    <xf numFmtId="0" fontId="3" fillId="0" borderId="3" xfId="49" applyFont="1" applyBorder="1" applyAlignment="1">
      <alignment horizontal="center" vertical="center"/>
    </xf>
    <xf numFmtId="181" fontId="7" fillId="2" borderId="3" xfId="59" applyNumberFormat="1" applyFont="1" applyFill="1" applyBorder="1" applyAlignment="1">
      <alignment horizontal="center" vertical="center"/>
    </xf>
    <xf numFmtId="186" fontId="7" fillId="2" borderId="3" xfId="59" applyNumberFormat="1" applyFont="1" applyFill="1" applyBorder="1" applyAlignment="1">
      <alignment horizontal="center" vertical="center"/>
    </xf>
    <xf numFmtId="185" fontId="7" fillId="2" borderId="3" xfId="59" applyNumberFormat="1" applyFont="1" applyFill="1" applyBorder="1" applyAlignment="1">
      <alignment horizontal="center" vertical="center"/>
    </xf>
    <xf numFmtId="180" fontId="3" fillId="0" borderId="3" xfId="59" applyNumberFormat="1" applyFont="1" applyFill="1" applyBorder="1" applyAlignment="1">
      <alignment horizontal="center" vertical="center" wrapText="1"/>
    </xf>
    <xf numFmtId="180" fontId="6" fillId="0" borderId="3" xfId="59" applyNumberFormat="1" applyFont="1" applyBorder="1" applyAlignment="1">
      <alignment horizontal="center" vertical="center"/>
    </xf>
    <xf numFmtId="0" fontId="13" fillId="0" borderId="0" xfId="49" applyFont="1">
      <alignment vertical="center"/>
    </xf>
    <xf numFmtId="0" fontId="0" fillId="0" borderId="0" xfId="55" applyFont="1" applyFill="1" applyAlignment="1">
      <alignment vertical="center"/>
    </xf>
    <xf numFmtId="0" fontId="3" fillId="0" borderId="3" xfId="20" applyFont="1" applyBorder="1" applyAlignment="1">
      <alignment horizontal="center" vertical="center"/>
    </xf>
    <xf numFmtId="181" fontId="8" fillId="2" borderId="3" xfId="59" applyNumberFormat="1" applyFont="1" applyFill="1" applyBorder="1" applyAlignment="1">
      <alignment horizontal="center" vertical="center"/>
    </xf>
    <xf numFmtId="186" fontId="3" fillId="0" borderId="3" xfId="20" applyNumberFormat="1" applyFont="1" applyFill="1" applyBorder="1" applyAlignment="1">
      <alignment horizontal="center" vertical="center"/>
    </xf>
    <xf numFmtId="181" fontId="3" fillId="0" borderId="3" xfId="20" applyNumberFormat="1" applyFont="1" applyFill="1" applyBorder="1" applyAlignment="1">
      <alignment horizontal="center" vertical="center"/>
    </xf>
    <xf numFmtId="180" fontId="3" fillId="0" borderId="3" xfId="20" applyNumberFormat="1" applyFont="1" applyFill="1" applyBorder="1" applyAlignment="1">
      <alignment horizontal="center" vertical="center"/>
    </xf>
    <xf numFmtId="176" fontId="8" fillId="0" borderId="3" xfId="59" applyNumberFormat="1" applyFont="1" applyBorder="1" applyAlignment="1">
      <alignment horizontal="center" vertical="center"/>
    </xf>
    <xf numFmtId="177" fontId="3" fillId="0" borderId="3" xfId="59" applyNumberFormat="1" applyFont="1" applyBorder="1" applyAlignment="1">
      <alignment horizontal="center" vertical="center"/>
    </xf>
    <xf numFmtId="178" fontId="3" fillId="0" borderId="3" xfId="13" applyNumberFormat="1" applyFont="1" applyBorder="1" applyAlignment="1">
      <alignment horizontal="center" vertical="center"/>
    </xf>
    <xf numFmtId="178" fontId="11" fillId="0" borderId="3" xfId="59" applyNumberFormat="1" applyFont="1" applyBorder="1" applyAlignment="1">
      <alignment horizontal="center" vertical="center" wrapText="1"/>
    </xf>
    <xf numFmtId="0" fontId="3" fillId="0" borderId="3" xfId="59" applyNumberFormat="1" applyFont="1" applyFill="1" applyBorder="1" applyAlignment="1">
      <alignment horizontal="center" vertical="center" wrapText="1" shrinkToFit="1"/>
    </xf>
    <xf numFmtId="180" fontId="14" fillId="0" borderId="0" xfId="49" applyNumberFormat="1" applyFont="1" applyAlignment="1">
      <alignment horizontal="center" vertical="center"/>
    </xf>
    <xf numFmtId="180" fontId="2" fillId="0" borderId="0" xfId="49" applyNumberFormat="1">
      <alignment vertical="center"/>
    </xf>
    <xf numFmtId="0" fontId="3" fillId="0" borderId="0" xfId="49" applyFont="1">
      <alignment vertical="center"/>
    </xf>
    <xf numFmtId="180" fontId="3" fillId="0" borderId="0" xfId="49" applyNumberFormat="1" applyFont="1">
      <alignment vertical="center"/>
    </xf>
    <xf numFmtId="178" fontId="3" fillId="0" borderId="0" xfId="49" applyNumberFormat="1" applyFont="1">
      <alignment vertical="center"/>
    </xf>
    <xf numFmtId="178" fontId="0" fillId="0" borderId="0" xfId="0" applyNumberFormat="1" applyFill="1" applyAlignment="1">
      <alignment vertical="center"/>
    </xf>
    <xf numFmtId="180" fontId="15" fillId="0" borderId="0" xfId="49" applyNumberFormat="1" applyFont="1" applyAlignment="1">
      <alignment horizontal="center" vertical="center"/>
    </xf>
    <xf numFmtId="0" fontId="3" fillId="0" borderId="3" xfId="20" applyFont="1" applyFill="1" applyBorder="1" applyAlignment="1">
      <alignment horizontal="center" vertical="center"/>
    </xf>
    <xf numFmtId="180" fontId="3" fillId="0" borderId="8" xfId="59" applyNumberFormat="1" applyFont="1" applyFill="1" applyBorder="1" applyAlignment="1">
      <alignment horizontal="center" vertical="center"/>
    </xf>
    <xf numFmtId="176" fontId="9" fillId="0" borderId="3" xfId="59" applyNumberFormat="1" applyFont="1" applyFill="1" applyBorder="1" applyAlignment="1" applyProtection="1">
      <alignment horizontal="center" vertical="center"/>
    </xf>
    <xf numFmtId="0" fontId="3" fillId="0" borderId="3" xfId="34" applyFont="1" applyFill="1" applyBorder="1" applyAlignment="1">
      <alignment horizontal="center" vertical="center"/>
    </xf>
    <xf numFmtId="180" fontId="3" fillId="0" borderId="2" xfId="59" applyNumberFormat="1" applyFont="1" applyFill="1" applyBorder="1" applyAlignment="1" applyProtection="1">
      <alignment horizontal="center" vertical="center"/>
    </xf>
    <xf numFmtId="180" fontId="11" fillId="0" borderId="7" xfId="59" applyNumberFormat="1" applyFont="1" applyBorder="1" applyAlignment="1">
      <alignment horizontal="center" vertical="center" wrapText="1"/>
    </xf>
    <xf numFmtId="176" fontId="11" fillId="0" borderId="3" xfId="59" applyNumberFormat="1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183" fontId="3" fillId="0" borderId="3" xfId="58" applyNumberFormat="1" applyFont="1" applyFill="1" applyBorder="1" applyAlignment="1" applyProtection="1">
      <alignment horizontal="center" vertical="center"/>
    </xf>
    <xf numFmtId="176" fontId="3" fillId="0" borderId="3" xfId="58" applyNumberFormat="1" applyFont="1" applyFill="1" applyBorder="1" applyAlignment="1" applyProtection="1">
      <alignment horizontal="center" vertical="center"/>
    </xf>
    <xf numFmtId="178" fontId="9" fillId="0" borderId="3" xfId="59" applyNumberFormat="1" applyFont="1" applyFill="1" applyBorder="1" applyAlignment="1" applyProtection="1">
      <alignment horizontal="center" vertical="center"/>
    </xf>
    <xf numFmtId="178" fontId="3" fillId="0" borderId="7" xfId="59" applyNumberFormat="1" applyFont="1" applyFill="1" applyBorder="1" applyAlignment="1" applyProtection="1">
      <alignment horizontal="center" vertical="center"/>
    </xf>
    <xf numFmtId="176" fontId="11" fillId="0" borderId="3" xfId="59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55" applyFont="1" applyBorder="1" applyAlignment="1">
      <alignment horizontal="center" vertical="center"/>
    </xf>
    <xf numFmtId="0" fontId="3" fillId="0" borderId="1" xfId="55" applyFont="1" applyBorder="1" applyAlignment="1">
      <alignment horizontal="right" vertical="center"/>
    </xf>
    <xf numFmtId="0" fontId="2" fillId="0" borderId="3" xfId="55" applyBorder="1" applyAlignment="1">
      <alignment horizontal="center" vertical="center"/>
    </xf>
    <xf numFmtId="0" fontId="3" fillId="0" borderId="3" xfId="55" applyFont="1" applyBorder="1" applyAlignment="1">
      <alignment horizontal="center" vertical="center"/>
    </xf>
    <xf numFmtId="0" fontId="3" fillId="0" borderId="2" xfId="55" applyFont="1" applyBorder="1" applyAlignment="1">
      <alignment horizontal="center" vertical="center"/>
    </xf>
    <xf numFmtId="0" fontId="3" fillId="0" borderId="2" xfId="55" applyFont="1" applyBorder="1" applyAlignment="1">
      <alignment horizontal="center" vertical="center" wrapText="1"/>
    </xf>
    <xf numFmtId="0" fontId="3" fillId="0" borderId="3" xfId="55" applyFont="1" applyBorder="1" applyAlignment="1">
      <alignment horizontal="center" vertical="center" wrapText="1"/>
    </xf>
    <xf numFmtId="0" fontId="3" fillId="0" borderId="8" xfId="55" applyFont="1" applyBorder="1" applyAlignment="1">
      <alignment horizontal="center" vertical="center"/>
    </xf>
    <xf numFmtId="0" fontId="3" fillId="0" borderId="8" xfId="55" applyFont="1" applyBorder="1" applyAlignment="1">
      <alignment horizontal="center" vertical="center" wrapText="1"/>
    </xf>
    <xf numFmtId="0" fontId="3" fillId="0" borderId="4" xfId="55" applyFont="1" applyBorder="1" applyAlignment="1">
      <alignment horizontal="center" vertical="center" wrapText="1"/>
    </xf>
    <xf numFmtId="0" fontId="3" fillId="0" borderId="7" xfId="55" applyFont="1" applyBorder="1" applyAlignment="1">
      <alignment horizontal="center" vertical="center" wrapText="1"/>
    </xf>
    <xf numFmtId="0" fontId="3" fillId="0" borderId="5" xfId="55" applyFont="1" applyBorder="1" applyAlignment="1">
      <alignment horizontal="center" vertical="center"/>
    </xf>
    <xf numFmtId="0" fontId="3" fillId="0" borderId="5" xfId="55" applyFont="1" applyBorder="1" applyAlignment="1">
      <alignment horizontal="center" vertical="center" wrapText="1"/>
    </xf>
    <xf numFmtId="178" fontId="3" fillId="0" borderId="3" xfId="55" applyNumberFormat="1" applyFont="1" applyBorder="1">
      <alignment vertical="center"/>
    </xf>
    <xf numFmtId="178" fontId="3" fillId="0" borderId="3" xfId="55" applyNumberFormat="1" applyFont="1" applyBorder="1" applyAlignment="1">
      <alignment horizontal="center" vertical="center"/>
    </xf>
    <xf numFmtId="183" fontId="3" fillId="0" borderId="3" xfId="55" applyNumberFormat="1" applyFont="1" applyBorder="1" applyAlignment="1">
      <alignment horizontal="center" vertical="center"/>
    </xf>
    <xf numFmtId="178" fontId="3" fillId="0" borderId="3" xfId="55" applyNumberFormat="1" applyFont="1" applyBorder="1" applyAlignment="1">
      <alignment horizontal="center" vertical="center" wrapText="1"/>
    </xf>
    <xf numFmtId="0" fontId="1" fillId="0" borderId="1" xfId="55" applyFont="1" applyBorder="1" applyAlignment="1">
      <alignment horizontal="center" vertical="center"/>
    </xf>
    <xf numFmtId="178" fontId="3" fillId="3" borderId="3" xfId="55" applyNumberFormat="1" applyFont="1" applyFill="1" applyBorder="1" applyAlignment="1">
      <alignment horizontal="center" vertical="center"/>
    </xf>
    <xf numFmtId="0" fontId="3" fillId="3" borderId="3" xfId="55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3" xfId="55" applyFont="1" applyBorder="1">
      <alignment vertical="center"/>
    </xf>
    <xf numFmtId="186" fontId="3" fillId="0" borderId="3" xfId="55" applyNumberFormat="1" applyFont="1" applyBorder="1" applyAlignment="1">
      <alignment horizontal="center" vertical="center"/>
    </xf>
    <xf numFmtId="178" fontId="1" fillId="0" borderId="0" xfId="55" applyNumberFormat="1" applyFont="1" applyBorder="1" applyAlignment="1">
      <alignment horizontal="center" vertical="center"/>
    </xf>
    <xf numFmtId="178" fontId="3" fillId="0" borderId="1" xfId="55" applyNumberFormat="1" applyFont="1" applyBorder="1" applyAlignment="1">
      <alignment horizontal="right" vertical="center"/>
    </xf>
    <xf numFmtId="178" fontId="3" fillId="0" borderId="2" xfId="55" applyNumberFormat="1" applyFont="1" applyBorder="1" applyAlignment="1">
      <alignment horizontal="center" vertical="center" wrapText="1"/>
    </xf>
    <xf numFmtId="0" fontId="3" fillId="0" borderId="9" xfId="55" applyFont="1" applyBorder="1" applyAlignment="1">
      <alignment horizontal="center" vertical="center" wrapText="1"/>
    </xf>
    <xf numFmtId="0" fontId="3" fillId="0" borderId="10" xfId="55" applyFont="1" applyBorder="1" applyAlignment="1">
      <alignment horizontal="center" vertical="center" wrapText="1"/>
    </xf>
    <xf numFmtId="178" fontId="3" fillId="0" borderId="8" xfId="55" applyNumberFormat="1" applyFont="1" applyBorder="1" applyAlignment="1">
      <alignment horizontal="center" vertical="center" wrapText="1"/>
    </xf>
    <xf numFmtId="0" fontId="3" fillId="0" borderId="11" xfId="55" applyFont="1" applyBorder="1" applyAlignment="1">
      <alignment horizontal="center" vertical="center" wrapText="1"/>
    </xf>
    <xf numFmtId="0" fontId="3" fillId="0" borderId="12" xfId="55" applyFont="1" applyBorder="1" applyAlignment="1">
      <alignment horizontal="center" vertical="center" wrapText="1"/>
    </xf>
    <xf numFmtId="178" fontId="3" fillId="0" borderId="5" xfId="55" applyNumberFormat="1" applyFont="1" applyBorder="1" applyAlignment="1">
      <alignment horizontal="center" vertical="center" wrapText="1"/>
    </xf>
    <xf numFmtId="178" fontId="1" fillId="0" borderId="1" xfId="55" applyNumberFormat="1" applyFont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179" fontId="3" fillId="0" borderId="3" xfId="55" applyNumberFormat="1" applyFont="1" applyBorder="1" applyAlignment="1">
      <alignment horizontal="center" vertical="center"/>
    </xf>
    <xf numFmtId="0" fontId="2" fillId="0" borderId="0" xfId="55">
      <alignment vertical="center"/>
    </xf>
    <xf numFmtId="0" fontId="3" fillId="0" borderId="0" xfId="55" applyFont="1" applyAlignment="1">
      <alignment horizontal="center" vertical="center"/>
    </xf>
    <xf numFmtId="183" fontId="3" fillId="0" borderId="3" xfId="49" applyNumberFormat="1" applyFont="1" applyBorder="1" applyAlignment="1">
      <alignment horizontal="center" vertical="center"/>
    </xf>
    <xf numFmtId="184" fontId="3" fillId="0" borderId="3" xfId="55" applyNumberFormat="1" applyFont="1" applyBorder="1" applyAlignment="1">
      <alignment horizontal="center" vertical="center"/>
    </xf>
    <xf numFmtId="0" fontId="2" fillId="0" borderId="0" xfId="55" applyFont="1" applyAlignment="1">
      <alignment horizontal="center" vertical="center"/>
    </xf>
    <xf numFmtId="43" fontId="16" fillId="0" borderId="0" xfId="55" applyNumberFormat="1" applyFont="1" applyAlignment="1">
      <alignment horizontal="center" vertical="center"/>
    </xf>
    <xf numFmtId="0" fontId="3" fillId="0" borderId="0" xfId="55" applyFont="1" applyAlignment="1">
      <alignment vertical="center"/>
    </xf>
    <xf numFmtId="178" fontId="3" fillId="0" borderId="0" xfId="55" applyNumberFormat="1" applyFont="1" applyAlignment="1">
      <alignment vertical="center"/>
    </xf>
    <xf numFmtId="178" fontId="3" fillId="0" borderId="0" xfId="55" applyNumberFormat="1" applyFont="1">
      <alignment vertical="center"/>
    </xf>
    <xf numFmtId="0" fontId="2" fillId="0" borderId="0" xfId="55" applyAlignment="1">
      <alignment vertical="center"/>
    </xf>
    <xf numFmtId="43" fontId="0" fillId="0" borderId="0" xfId="0" applyNumberFormat="1" applyFill="1" applyAlignment="1">
      <alignment horizontal="center" vertical="center"/>
    </xf>
    <xf numFmtId="0" fontId="17" fillId="0" borderId="0" xfId="55" applyFont="1" applyAlignment="1">
      <alignment horizontal="left" vertical="center"/>
    </xf>
    <xf numFmtId="0" fontId="17" fillId="0" borderId="0" xfId="55" applyFont="1" applyFill="1" applyAlignment="1">
      <alignment horizontal="left" vertical="center"/>
    </xf>
    <xf numFmtId="186" fontId="3" fillId="0" borderId="3" xfId="49" applyNumberFormat="1" applyFont="1" applyFill="1" applyBorder="1" applyAlignment="1">
      <alignment horizontal="center" vertical="center"/>
    </xf>
    <xf numFmtId="181" fontId="3" fillId="0" borderId="3" xfId="49" applyNumberFormat="1" applyFont="1" applyFill="1" applyBorder="1" applyAlignment="1">
      <alignment horizontal="center" vertical="center"/>
    </xf>
    <xf numFmtId="178" fontId="2" fillId="0" borderId="0" xfId="55" applyNumberFormat="1">
      <alignment vertical="center"/>
    </xf>
    <xf numFmtId="186" fontId="3" fillId="0" borderId="3" xfId="49" applyNumberFormat="1" applyFont="1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县域寿险数据表_6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县域寿险数据表_14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3 2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_县域寿险数据表_16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_县域寿险数据表_8" xfId="3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_县域寿险数据表_9" xfId="56"/>
    <cellStyle name="常规_县域寿险数据表_15" xfId="57"/>
    <cellStyle name="常规 2 4" xfId="58"/>
    <cellStyle name="常规_Sheet1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04"/>
  <sheetViews>
    <sheetView tabSelected="1" workbookViewId="0">
      <selection activeCell="A104" sqref="A104:S104"/>
    </sheetView>
  </sheetViews>
  <sheetFormatPr defaultColWidth="9" defaultRowHeight="13.5"/>
  <cols>
    <col min="1" max="1" width="9" style="1"/>
    <col min="2" max="2" width="10.3333333333333" style="1" customWidth="1"/>
    <col min="3" max="3" width="9" style="1"/>
    <col min="4" max="4" width="7.89166666666667" style="1" customWidth="1"/>
    <col min="5" max="5" width="9.33333333333333" style="1" customWidth="1"/>
    <col min="6" max="6" width="10.25" style="1" customWidth="1"/>
    <col min="7" max="7" width="9.66666666666667" style="1"/>
    <col min="8" max="8" width="9.63333333333333" style="1"/>
    <col min="9" max="9" width="7.775" style="1" customWidth="1"/>
    <col min="10" max="10" width="11" style="1" customWidth="1"/>
    <col min="11" max="11" width="8" style="1" customWidth="1"/>
    <col min="12" max="12" width="10.5583333333333" style="1"/>
    <col min="13" max="13" width="9.775" style="1" customWidth="1"/>
    <col min="14" max="14" width="10.25" style="1" customWidth="1"/>
    <col min="15" max="15" width="9" style="1"/>
    <col min="16" max="16" width="13" style="1"/>
    <col min="17" max="17" width="9" style="129" customWidth="1"/>
    <col min="18" max="18" width="10.775" style="1" customWidth="1"/>
    <col min="19" max="19" width="9.33333333333333" style="1" customWidth="1"/>
    <col min="20" max="20" width="9.66666666666667" style="1" customWidth="1"/>
    <col min="21" max="21" width="9" style="1"/>
    <col min="22" max="22" width="10.3333333333333" style="1" customWidth="1"/>
    <col min="23" max="23" width="9.63333333333333" style="1"/>
    <col min="24" max="24" width="10.5" style="1" customWidth="1"/>
    <col min="25" max="25" width="11.75" style="1"/>
    <col min="26" max="16384" width="9" style="1"/>
  </cols>
  <sheetData>
    <row r="1" s="1" customFormat="1" ht="30" customHeight="1" spans="1:26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70"/>
      <c r="R1" s="145"/>
      <c r="S1" s="145"/>
      <c r="T1" s="145"/>
      <c r="U1" s="145"/>
      <c r="V1" s="145"/>
      <c r="W1" s="145"/>
      <c r="X1" s="145"/>
      <c r="Y1" s="145"/>
      <c r="Z1" s="145"/>
    </row>
    <row r="2" s="1" customFormat="1" spans="1:26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71"/>
      <c r="R2" s="146"/>
      <c r="S2" s="146"/>
      <c r="T2" s="146"/>
      <c r="U2" s="146"/>
      <c r="V2" s="146"/>
      <c r="W2" s="146"/>
      <c r="X2" s="146"/>
      <c r="Y2" s="146"/>
      <c r="Z2" s="146"/>
    </row>
    <row r="3" s="1" customFormat="1" spans="1:26">
      <c r="A3" s="147" t="s">
        <v>2</v>
      </c>
      <c r="B3" s="148" t="s">
        <v>3</v>
      </c>
      <c r="C3" s="149" t="s">
        <v>4</v>
      </c>
      <c r="D3" s="150" t="s">
        <v>5</v>
      </c>
      <c r="E3" s="151" t="s">
        <v>6</v>
      </c>
      <c r="F3" s="151"/>
      <c r="G3" s="151"/>
      <c r="H3" s="151"/>
      <c r="I3" s="151"/>
      <c r="J3" s="151"/>
      <c r="K3" s="151"/>
      <c r="L3" s="151"/>
      <c r="M3" s="151"/>
      <c r="N3" s="151"/>
      <c r="O3" s="148" t="s">
        <v>7</v>
      </c>
      <c r="P3" s="148"/>
      <c r="Q3" s="172" t="s">
        <v>8</v>
      </c>
      <c r="R3" s="150" t="s">
        <v>9</v>
      </c>
      <c r="S3" s="150" t="s">
        <v>10</v>
      </c>
      <c r="T3" s="173" t="s">
        <v>11</v>
      </c>
      <c r="U3" s="174"/>
      <c r="V3" s="150" t="s">
        <v>12</v>
      </c>
      <c r="W3" s="151" t="s">
        <v>13</v>
      </c>
      <c r="X3" s="151" t="s">
        <v>14</v>
      </c>
      <c r="Y3" s="151" t="s">
        <v>15</v>
      </c>
      <c r="Z3" s="151" t="s">
        <v>16</v>
      </c>
    </row>
    <row r="4" s="1" customFormat="1" spans="1:26">
      <c r="A4" s="147"/>
      <c r="B4" s="148"/>
      <c r="C4" s="152"/>
      <c r="D4" s="153"/>
      <c r="E4" s="151" t="s">
        <v>17</v>
      </c>
      <c r="F4" s="151"/>
      <c r="G4" s="154" t="s">
        <v>18</v>
      </c>
      <c r="H4" s="155"/>
      <c r="I4" s="148" t="s">
        <v>19</v>
      </c>
      <c r="J4" s="148"/>
      <c r="K4" s="148" t="s">
        <v>20</v>
      </c>
      <c r="L4" s="148"/>
      <c r="M4" s="148" t="s">
        <v>21</v>
      </c>
      <c r="N4" s="148"/>
      <c r="O4" s="148"/>
      <c r="P4" s="148"/>
      <c r="Q4" s="175"/>
      <c r="R4" s="153"/>
      <c r="S4" s="157"/>
      <c r="T4" s="176"/>
      <c r="U4" s="177"/>
      <c r="V4" s="153"/>
      <c r="W4" s="151"/>
      <c r="X4" s="151"/>
      <c r="Y4" s="151"/>
      <c r="Z4" s="151"/>
    </row>
    <row r="5" s="1" customFormat="1" ht="24" spans="1:26">
      <c r="A5" s="147"/>
      <c r="B5" s="148"/>
      <c r="C5" s="156"/>
      <c r="D5" s="157"/>
      <c r="E5" s="151" t="s">
        <v>22</v>
      </c>
      <c r="F5" s="148" t="s">
        <v>23</v>
      </c>
      <c r="G5" s="151" t="s">
        <v>22</v>
      </c>
      <c r="H5" s="148" t="s">
        <v>23</v>
      </c>
      <c r="I5" s="151" t="s">
        <v>22</v>
      </c>
      <c r="J5" s="148" t="s">
        <v>23</v>
      </c>
      <c r="K5" s="151" t="s">
        <v>22</v>
      </c>
      <c r="L5" s="159" t="s">
        <v>23</v>
      </c>
      <c r="M5" s="151" t="s">
        <v>22</v>
      </c>
      <c r="N5" s="148" t="s">
        <v>23</v>
      </c>
      <c r="O5" s="151" t="s">
        <v>24</v>
      </c>
      <c r="P5" s="148" t="s">
        <v>23</v>
      </c>
      <c r="Q5" s="178"/>
      <c r="R5" s="157"/>
      <c r="S5" s="151" t="s">
        <v>23</v>
      </c>
      <c r="T5" s="151" t="s">
        <v>25</v>
      </c>
      <c r="U5" s="151" t="s">
        <v>23</v>
      </c>
      <c r="V5" s="157"/>
      <c r="W5" s="151"/>
      <c r="X5" s="151"/>
      <c r="Y5" s="151"/>
      <c r="Z5" s="151"/>
    </row>
    <row r="6" s="1" customFormat="1" spans="1:26">
      <c r="A6" s="148" t="s">
        <v>26</v>
      </c>
      <c r="B6" s="158">
        <f t="shared" ref="B6:B14" si="0">N6+P6+Q6+R6+S6+U6+V6</f>
        <v>40128.81313</v>
      </c>
      <c r="C6" s="158">
        <f>B6/B14*100</f>
        <v>50.6525160755163</v>
      </c>
      <c r="D6" s="159">
        <v>9.39314367307469</v>
      </c>
      <c r="E6" s="160">
        <v>63950.5068153846</v>
      </c>
      <c r="F6" s="159">
        <v>22714.414695</v>
      </c>
      <c r="G6" s="160">
        <v>13178</v>
      </c>
      <c r="H6" s="159">
        <v>2713.122491</v>
      </c>
      <c r="I6" s="160">
        <v>59127</v>
      </c>
      <c r="J6" s="159">
        <v>681.871559</v>
      </c>
      <c r="K6" s="160">
        <v>1894</v>
      </c>
      <c r="L6" s="159">
        <v>281.951143</v>
      </c>
      <c r="M6" s="160">
        <v>133519</v>
      </c>
      <c r="N6" s="159">
        <v>26391.359888</v>
      </c>
      <c r="O6" s="148">
        <v>107</v>
      </c>
      <c r="P6" s="159">
        <v>327.33505</v>
      </c>
      <c r="Q6" s="159">
        <v>62.929201</v>
      </c>
      <c r="R6" s="148">
        <v>1375.806641</v>
      </c>
      <c r="S6" s="159">
        <v>5025.73</v>
      </c>
      <c r="T6" s="160">
        <v>1252301</v>
      </c>
      <c r="U6" s="159">
        <v>4327.95</v>
      </c>
      <c r="V6" s="159">
        <v>2617.70235</v>
      </c>
      <c r="W6" s="148">
        <v>18809</v>
      </c>
      <c r="X6" s="159">
        <v>18817.614807</v>
      </c>
      <c r="Y6" s="159">
        <v>4321.60491</v>
      </c>
      <c r="Z6" s="159">
        <v>2076.505972</v>
      </c>
    </row>
    <row r="7" s="1" customFormat="1" spans="1:26">
      <c r="A7" s="148" t="s">
        <v>27</v>
      </c>
      <c r="B7" s="158">
        <f t="shared" si="0"/>
        <v>14342.52</v>
      </c>
      <c r="C7" s="158">
        <f>B7/B14*100</f>
        <v>18.1038178854161</v>
      </c>
      <c r="D7" s="159">
        <v>22.7464703752866</v>
      </c>
      <c r="E7" s="148">
        <v>66070</v>
      </c>
      <c r="F7" s="148">
        <v>9617.73</v>
      </c>
      <c r="G7" s="160">
        <v>9302</v>
      </c>
      <c r="H7" s="148">
        <v>1656.2</v>
      </c>
      <c r="I7" s="148">
        <v>12756</v>
      </c>
      <c r="J7" s="148">
        <v>144.34</v>
      </c>
      <c r="K7" s="148">
        <v>0</v>
      </c>
      <c r="L7" s="148">
        <v>0</v>
      </c>
      <c r="M7" s="148">
        <v>88128</v>
      </c>
      <c r="N7" s="148">
        <v>11418.27</v>
      </c>
      <c r="O7" s="148">
        <v>331</v>
      </c>
      <c r="P7" s="148">
        <v>254.33</v>
      </c>
      <c r="Q7" s="159">
        <v>3.91</v>
      </c>
      <c r="R7" s="148">
        <v>353.39</v>
      </c>
      <c r="S7" s="148">
        <v>1697.12</v>
      </c>
      <c r="T7" s="160">
        <v>0</v>
      </c>
      <c r="U7" s="148">
        <v>0</v>
      </c>
      <c r="V7" s="148">
        <v>615.5</v>
      </c>
      <c r="W7" s="148">
        <v>0</v>
      </c>
      <c r="X7" s="148">
        <v>0</v>
      </c>
      <c r="Y7" s="181">
        <v>1760.53</v>
      </c>
      <c r="Z7" s="181">
        <v>985.53</v>
      </c>
    </row>
    <row r="8" s="1" customFormat="1" spans="1:26">
      <c r="A8" s="148" t="s">
        <v>28</v>
      </c>
      <c r="B8" s="158">
        <f t="shared" si="0"/>
        <v>6736.2618</v>
      </c>
      <c r="C8" s="158">
        <f>B8/B14*100</f>
        <v>8.50283331351011</v>
      </c>
      <c r="D8" s="159">
        <v>6.58807892529945</v>
      </c>
      <c r="E8" s="148">
        <v>7655</v>
      </c>
      <c r="F8" s="148">
        <v>3433.93</v>
      </c>
      <c r="G8" s="160">
        <v>915</v>
      </c>
      <c r="H8" s="148">
        <v>275.13</v>
      </c>
      <c r="I8" s="148">
        <v>13952</v>
      </c>
      <c r="J8" s="148">
        <v>158.04</v>
      </c>
      <c r="K8" s="148">
        <v>56</v>
      </c>
      <c r="L8" s="148">
        <v>5.91</v>
      </c>
      <c r="M8" s="148">
        <v>22578</v>
      </c>
      <c r="N8" s="159">
        <v>3873.01</v>
      </c>
      <c r="O8" s="148">
        <v>23</v>
      </c>
      <c r="P8" s="148">
        <v>17.37</v>
      </c>
      <c r="Q8" s="159">
        <v>0.0018</v>
      </c>
      <c r="R8" s="148">
        <v>247.85</v>
      </c>
      <c r="S8" s="148">
        <v>2057.89</v>
      </c>
      <c r="T8" s="160">
        <v>0</v>
      </c>
      <c r="U8" s="148">
        <v>0</v>
      </c>
      <c r="V8" s="148">
        <v>540.14</v>
      </c>
      <c r="W8" s="148">
        <v>7821</v>
      </c>
      <c r="X8" s="148">
        <v>3809.32</v>
      </c>
      <c r="Y8" s="148">
        <v>584.24</v>
      </c>
      <c r="Z8" s="148">
        <v>293.55</v>
      </c>
    </row>
    <row r="9" s="1" customFormat="1" spans="1:26">
      <c r="A9" s="148" t="s">
        <v>29</v>
      </c>
      <c r="B9" s="158">
        <f t="shared" si="0"/>
        <v>2258.39</v>
      </c>
      <c r="C9" s="158">
        <f>B9/B14*100</f>
        <v>2.85064837101463</v>
      </c>
      <c r="D9" s="159">
        <v>-24.7419073199016</v>
      </c>
      <c r="E9" s="148">
        <v>5113</v>
      </c>
      <c r="F9" s="148">
        <v>792.19</v>
      </c>
      <c r="G9" s="160">
        <v>9450</v>
      </c>
      <c r="H9" s="148">
        <v>1323.34</v>
      </c>
      <c r="I9" s="148">
        <v>4</v>
      </c>
      <c r="J9" s="148">
        <v>0.05</v>
      </c>
      <c r="K9" s="148">
        <v>0</v>
      </c>
      <c r="L9" s="148">
        <v>0</v>
      </c>
      <c r="M9" s="148">
        <v>14567</v>
      </c>
      <c r="N9" s="148">
        <v>2115.58</v>
      </c>
      <c r="O9" s="148">
        <v>0</v>
      </c>
      <c r="P9" s="148">
        <v>0</v>
      </c>
      <c r="Q9" s="159">
        <v>3.83</v>
      </c>
      <c r="R9" s="148">
        <v>4.34</v>
      </c>
      <c r="S9" s="148">
        <v>0</v>
      </c>
      <c r="T9" s="160">
        <v>0</v>
      </c>
      <c r="U9" s="148">
        <v>0</v>
      </c>
      <c r="V9" s="148">
        <v>134.64</v>
      </c>
      <c r="W9" s="148">
        <v>2333</v>
      </c>
      <c r="X9" s="148">
        <v>1410.12</v>
      </c>
      <c r="Y9" s="148">
        <v>384.56</v>
      </c>
      <c r="Z9" s="148">
        <v>217.5</v>
      </c>
    </row>
    <row r="10" s="1" customFormat="1" spans="1:26">
      <c r="A10" s="148" t="s">
        <v>30</v>
      </c>
      <c r="B10" s="158">
        <f t="shared" si="0"/>
        <v>10328.1961679245</v>
      </c>
      <c r="C10" s="158">
        <f>B10/B14*100</f>
        <v>13.036745460976</v>
      </c>
      <c r="D10" s="159">
        <v>11.6985998970001</v>
      </c>
      <c r="E10" s="148">
        <v>21952</v>
      </c>
      <c r="F10" s="159">
        <v>4561.76397830189</v>
      </c>
      <c r="G10" s="160">
        <v>26773</v>
      </c>
      <c r="H10" s="159">
        <v>4281.62169811321</v>
      </c>
      <c r="I10" s="148">
        <v>9</v>
      </c>
      <c r="J10" s="159">
        <v>0.11</v>
      </c>
      <c r="K10" s="148">
        <v>0</v>
      </c>
      <c r="L10" s="148">
        <v>0</v>
      </c>
      <c r="M10" s="160">
        <v>48734</v>
      </c>
      <c r="N10" s="159">
        <v>8843.49567641509</v>
      </c>
      <c r="O10" s="148">
        <v>40</v>
      </c>
      <c r="P10" s="159">
        <v>17.1330981132076</v>
      </c>
      <c r="Q10" s="159">
        <v>24.9193632075472</v>
      </c>
      <c r="R10" s="159">
        <v>287.494925471698</v>
      </c>
      <c r="S10" s="159">
        <v>972.17</v>
      </c>
      <c r="T10" s="160">
        <v>0</v>
      </c>
      <c r="U10" s="148">
        <v>0</v>
      </c>
      <c r="V10" s="159">
        <v>182.983104716981</v>
      </c>
      <c r="W10" s="148">
        <v>1664</v>
      </c>
      <c r="X10" s="159">
        <v>4327.41</v>
      </c>
      <c r="Y10" s="148">
        <v>1177.57</v>
      </c>
      <c r="Z10" s="159">
        <v>717.36</v>
      </c>
    </row>
    <row r="11" s="1" customFormat="1" spans="1:26">
      <c r="A11" s="148" t="s">
        <v>31</v>
      </c>
      <c r="B11" s="158">
        <f t="shared" si="0"/>
        <v>2477.17</v>
      </c>
      <c r="C11" s="158">
        <f>B11/B14*100</f>
        <v>3.12680299913935</v>
      </c>
      <c r="D11" s="159">
        <v>5.21118517341875</v>
      </c>
      <c r="E11" s="148">
        <v>5304</v>
      </c>
      <c r="F11" s="159">
        <v>2005.18</v>
      </c>
      <c r="G11" s="160">
        <v>1066</v>
      </c>
      <c r="H11" s="159">
        <v>256.38</v>
      </c>
      <c r="I11" s="148">
        <v>91</v>
      </c>
      <c r="J11" s="148">
        <v>0.98</v>
      </c>
      <c r="K11" s="148">
        <v>0</v>
      </c>
      <c r="L11" s="148">
        <v>0</v>
      </c>
      <c r="M11" s="148">
        <v>6461</v>
      </c>
      <c r="N11" s="159">
        <v>2262.54</v>
      </c>
      <c r="O11" s="148">
        <v>5</v>
      </c>
      <c r="P11" s="148">
        <v>6.68</v>
      </c>
      <c r="Q11" s="159">
        <v>0</v>
      </c>
      <c r="R11" s="148">
        <v>18.45</v>
      </c>
      <c r="S11" s="148">
        <v>143.86</v>
      </c>
      <c r="T11" s="160">
        <v>0</v>
      </c>
      <c r="U11" s="148">
        <v>0</v>
      </c>
      <c r="V11" s="148">
        <v>45.64</v>
      </c>
      <c r="W11" s="148">
        <v>946</v>
      </c>
      <c r="X11" s="148">
        <v>327.95</v>
      </c>
      <c r="Y11" s="148">
        <v>328.69</v>
      </c>
      <c r="Z11" s="148">
        <v>180.3</v>
      </c>
    </row>
    <row r="12" s="1" customFormat="1" spans="1:26">
      <c r="A12" s="148" t="s">
        <v>32</v>
      </c>
      <c r="B12" s="158">
        <f t="shared" si="0"/>
        <v>99.15</v>
      </c>
      <c r="C12" s="158">
        <f>B12/B14*100</f>
        <v>0.125151894042261</v>
      </c>
      <c r="D12" s="159">
        <v>-84.7780029476787</v>
      </c>
      <c r="E12" s="148">
        <v>56</v>
      </c>
      <c r="F12" s="159">
        <v>31.8</v>
      </c>
      <c r="G12" s="160">
        <v>0</v>
      </c>
      <c r="H12" s="159">
        <v>0</v>
      </c>
      <c r="I12" s="148">
        <v>0</v>
      </c>
      <c r="J12" s="148">
        <v>0</v>
      </c>
      <c r="K12" s="148">
        <v>0</v>
      </c>
      <c r="L12" s="148">
        <v>0</v>
      </c>
      <c r="M12" s="148">
        <v>56</v>
      </c>
      <c r="N12" s="159">
        <v>31.8</v>
      </c>
      <c r="O12" s="148">
        <v>0</v>
      </c>
      <c r="P12" s="148">
        <v>0</v>
      </c>
      <c r="Q12" s="159">
        <v>0</v>
      </c>
      <c r="R12" s="148">
        <v>0</v>
      </c>
      <c r="S12" s="148">
        <v>67.35</v>
      </c>
      <c r="T12" s="160">
        <v>0</v>
      </c>
      <c r="U12" s="148">
        <v>0</v>
      </c>
      <c r="V12" s="148">
        <v>0</v>
      </c>
      <c r="W12" s="148">
        <v>6745</v>
      </c>
      <c r="X12" s="159">
        <v>381.2</v>
      </c>
      <c r="Y12" s="159">
        <v>3.95</v>
      </c>
      <c r="Z12" s="148">
        <v>2.61</v>
      </c>
    </row>
    <row r="13" s="1" customFormat="1" spans="1:26">
      <c r="A13" s="148" t="s">
        <v>33</v>
      </c>
      <c r="B13" s="158">
        <f t="shared" si="0"/>
        <v>2853.23</v>
      </c>
      <c r="C13" s="158">
        <f>B13/B14*100</f>
        <v>3.60148400038527</v>
      </c>
      <c r="D13" s="159">
        <v>8.55</v>
      </c>
      <c r="E13" s="148">
        <v>6665</v>
      </c>
      <c r="F13" s="159">
        <v>2354.58</v>
      </c>
      <c r="G13" s="160">
        <v>826</v>
      </c>
      <c r="H13" s="159">
        <v>289.18</v>
      </c>
      <c r="I13" s="148">
        <v>0</v>
      </c>
      <c r="J13" s="148">
        <v>0</v>
      </c>
      <c r="K13" s="148">
        <v>0</v>
      </c>
      <c r="L13" s="148">
        <v>0</v>
      </c>
      <c r="M13" s="148">
        <v>7491</v>
      </c>
      <c r="N13" s="159">
        <v>2643.76</v>
      </c>
      <c r="O13" s="148">
        <v>11</v>
      </c>
      <c r="P13" s="148">
        <v>5.33</v>
      </c>
      <c r="Q13" s="159">
        <v>2.56</v>
      </c>
      <c r="R13" s="148">
        <v>96.98</v>
      </c>
      <c r="S13" s="148">
        <v>0</v>
      </c>
      <c r="T13" s="160">
        <v>0</v>
      </c>
      <c r="U13" s="148">
        <v>0</v>
      </c>
      <c r="V13" s="148">
        <v>104.6</v>
      </c>
      <c r="W13" s="148">
        <v>2514</v>
      </c>
      <c r="X13" s="159">
        <v>1862.78</v>
      </c>
      <c r="Y13" s="159">
        <v>419.16</v>
      </c>
      <c r="Z13" s="148">
        <v>252.36</v>
      </c>
    </row>
    <row r="14" s="144" customFormat="1" spans="1:26">
      <c r="A14" s="148" t="s">
        <v>34</v>
      </c>
      <c r="B14" s="159">
        <f t="shared" si="0"/>
        <v>79223.7310979245</v>
      </c>
      <c r="C14" s="159"/>
      <c r="D14" s="161">
        <v>9.18</v>
      </c>
      <c r="E14" s="160">
        <f t="shared" ref="E14:Z14" si="1">SUM(E6:E13)</f>
        <v>176765.506815385</v>
      </c>
      <c r="F14" s="159">
        <f t="shared" si="1"/>
        <v>45511.5886733019</v>
      </c>
      <c r="G14" s="160">
        <f t="shared" si="1"/>
        <v>61510</v>
      </c>
      <c r="H14" s="159">
        <f t="shared" si="1"/>
        <v>10794.9741891132</v>
      </c>
      <c r="I14" s="160">
        <f t="shared" si="1"/>
        <v>85939</v>
      </c>
      <c r="J14" s="159">
        <f t="shared" si="1"/>
        <v>985.391559</v>
      </c>
      <c r="K14" s="160">
        <f t="shared" si="1"/>
        <v>1950</v>
      </c>
      <c r="L14" s="159">
        <f t="shared" si="1"/>
        <v>287.861143</v>
      </c>
      <c r="M14" s="160">
        <f t="shared" si="1"/>
        <v>321534</v>
      </c>
      <c r="N14" s="159">
        <f t="shared" si="1"/>
        <v>57579.8155644151</v>
      </c>
      <c r="O14" s="160">
        <f t="shared" si="1"/>
        <v>517</v>
      </c>
      <c r="P14" s="159">
        <f t="shared" si="1"/>
        <v>628.178148113208</v>
      </c>
      <c r="Q14" s="159">
        <f t="shared" si="1"/>
        <v>98.1503642075472</v>
      </c>
      <c r="R14" s="159">
        <f t="shared" si="1"/>
        <v>2384.3115664717</v>
      </c>
      <c r="S14" s="159">
        <f t="shared" si="1"/>
        <v>9964.12</v>
      </c>
      <c r="T14" s="160">
        <f t="shared" si="1"/>
        <v>1252301</v>
      </c>
      <c r="U14" s="159">
        <f t="shared" si="1"/>
        <v>4327.95</v>
      </c>
      <c r="V14" s="159">
        <f t="shared" si="1"/>
        <v>4241.20545471698</v>
      </c>
      <c r="W14" s="160">
        <f t="shared" si="1"/>
        <v>40832</v>
      </c>
      <c r="X14" s="159">
        <f t="shared" si="1"/>
        <v>30936.394807</v>
      </c>
      <c r="Y14" s="159">
        <f t="shared" si="1"/>
        <v>8980.30491</v>
      </c>
      <c r="Z14" s="159">
        <f t="shared" si="1"/>
        <v>4725.715972</v>
      </c>
    </row>
    <row r="15" s="1" customFormat="1" ht="20.25" spans="1:26">
      <c r="A15" s="162" t="s">
        <v>35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79"/>
      <c r="R15" s="162"/>
      <c r="S15" s="162"/>
      <c r="T15" s="162"/>
      <c r="U15" s="162"/>
      <c r="V15" s="162"/>
      <c r="W15" s="162"/>
      <c r="X15" s="162"/>
      <c r="Y15" s="162"/>
      <c r="Z15" s="162"/>
    </row>
    <row r="16" s="1" customFormat="1" spans="1:26">
      <c r="A16" s="147" t="s">
        <v>2</v>
      </c>
      <c r="B16" s="148" t="s">
        <v>3</v>
      </c>
      <c r="C16" s="149" t="s">
        <v>4</v>
      </c>
      <c r="D16" s="150" t="s">
        <v>5</v>
      </c>
      <c r="E16" s="151" t="s">
        <v>6</v>
      </c>
      <c r="F16" s="151"/>
      <c r="G16" s="151"/>
      <c r="H16" s="151"/>
      <c r="I16" s="151"/>
      <c r="J16" s="151"/>
      <c r="K16" s="151"/>
      <c r="L16" s="151"/>
      <c r="M16" s="151"/>
      <c r="N16" s="151"/>
      <c r="O16" s="148" t="s">
        <v>7</v>
      </c>
      <c r="P16" s="148"/>
      <c r="Q16" s="172" t="s">
        <v>8</v>
      </c>
      <c r="R16" s="150" t="s">
        <v>9</v>
      </c>
      <c r="S16" s="150" t="s">
        <v>10</v>
      </c>
      <c r="T16" s="173" t="s">
        <v>11</v>
      </c>
      <c r="U16" s="174"/>
      <c r="V16" s="150" t="s">
        <v>12</v>
      </c>
      <c r="W16" s="151" t="s">
        <v>13</v>
      </c>
      <c r="X16" s="151" t="s">
        <v>14</v>
      </c>
      <c r="Y16" s="151" t="s">
        <v>15</v>
      </c>
      <c r="Z16" s="151" t="s">
        <v>16</v>
      </c>
    </row>
    <row r="17" s="1" customFormat="1" ht="27" customHeight="1" spans="1:26">
      <c r="A17" s="147"/>
      <c r="B17" s="148"/>
      <c r="C17" s="152"/>
      <c r="D17" s="153"/>
      <c r="E17" s="151" t="s">
        <v>17</v>
      </c>
      <c r="F17" s="151"/>
      <c r="G17" s="154" t="s">
        <v>18</v>
      </c>
      <c r="H17" s="155"/>
      <c r="I17" s="148" t="s">
        <v>19</v>
      </c>
      <c r="J17" s="148"/>
      <c r="K17" s="148" t="s">
        <v>20</v>
      </c>
      <c r="L17" s="148"/>
      <c r="M17" s="148" t="s">
        <v>21</v>
      </c>
      <c r="N17" s="148"/>
      <c r="O17" s="148"/>
      <c r="P17" s="148"/>
      <c r="Q17" s="175"/>
      <c r="R17" s="153"/>
      <c r="S17" s="157"/>
      <c r="T17" s="176"/>
      <c r="U17" s="177"/>
      <c r="V17" s="153"/>
      <c r="W17" s="151"/>
      <c r="X17" s="151"/>
      <c r="Y17" s="151"/>
      <c r="Z17" s="151"/>
    </row>
    <row r="18" s="1" customFormat="1" ht="24" spans="1:26">
      <c r="A18" s="147"/>
      <c r="B18" s="148"/>
      <c r="C18" s="156"/>
      <c r="D18" s="157"/>
      <c r="E18" s="151" t="s">
        <v>22</v>
      </c>
      <c r="F18" s="148" t="s">
        <v>23</v>
      </c>
      <c r="G18" s="151" t="s">
        <v>22</v>
      </c>
      <c r="H18" s="148" t="s">
        <v>23</v>
      </c>
      <c r="I18" s="151" t="s">
        <v>22</v>
      </c>
      <c r="J18" s="148" t="s">
        <v>23</v>
      </c>
      <c r="K18" s="151" t="s">
        <v>22</v>
      </c>
      <c r="L18" s="159" t="s">
        <v>23</v>
      </c>
      <c r="M18" s="151" t="s">
        <v>22</v>
      </c>
      <c r="N18" s="148" t="s">
        <v>23</v>
      </c>
      <c r="O18" s="151" t="s">
        <v>24</v>
      </c>
      <c r="P18" s="148" t="s">
        <v>23</v>
      </c>
      <c r="Q18" s="178"/>
      <c r="R18" s="157"/>
      <c r="S18" s="151" t="s">
        <v>23</v>
      </c>
      <c r="T18" s="151" t="s">
        <v>25</v>
      </c>
      <c r="U18" s="151" t="s">
        <v>23</v>
      </c>
      <c r="V18" s="157"/>
      <c r="W18" s="151"/>
      <c r="X18" s="151"/>
      <c r="Y18" s="151"/>
      <c r="Z18" s="151"/>
    </row>
    <row r="19" s="1" customFormat="1" spans="1:26">
      <c r="A19" s="148" t="s">
        <v>26</v>
      </c>
      <c r="B19" s="159">
        <f t="shared" ref="B19:B25" si="2">N19+P19+Q19+R19+S19+U19+V19</f>
        <v>3358.99233</v>
      </c>
      <c r="C19" s="158">
        <f>B19/B25*100</f>
        <v>46.2508072228697</v>
      </c>
      <c r="D19" s="159">
        <v>19.6202261181917</v>
      </c>
      <c r="E19" s="160">
        <v>6702.34520384615</v>
      </c>
      <c r="F19" s="159">
        <v>2145.048178</v>
      </c>
      <c r="G19" s="160">
        <v>515</v>
      </c>
      <c r="H19" s="159">
        <v>165.180577</v>
      </c>
      <c r="I19" s="160">
        <v>6635</v>
      </c>
      <c r="J19" s="159">
        <v>75.37317</v>
      </c>
      <c r="K19" s="160">
        <v>413</v>
      </c>
      <c r="L19" s="159">
        <v>46.74144</v>
      </c>
      <c r="M19" s="160">
        <v>14265</v>
      </c>
      <c r="N19" s="159">
        <v>2432.343365</v>
      </c>
      <c r="O19" s="148">
        <v>8</v>
      </c>
      <c r="P19" s="148">
        <v>21.727244</v>
      </c>
      <c r="Q19" s="159">
        <v>0.724723</v>
      </c>
      <c r="R19" s="159">
        <v>110.896344</v>
      </c>
      <c r="S19" s="159">
        <v>577.77</v>
      </c>
      <c r="T19" s="148">
        <v>0</v>
      </c>
      <c r="U19" s="148">
        <v>0</v>
      </c>
      <c r="V19" s="159">
        <v>215.530654</v>
      </c>
      <c r="W19" s="148">
        <v>1560</v>
      </c>
      <c r="X19" s="159">
        <v>1419.41581</v>
      </c>
      <c r="Y19" s="159">
        <v>284.713195</v>
      </c>
      <c r="Z19" s="159">
        <v>222.62298</v>
      </c>
    </row>
    <row r="20" s="1" customFormat="1" spans="1:26">
      <c r="A20" s="148" t="s">
        <v>27</v>
      </c>
      <c r="B20" s="159">
        <f t="shared" si="2"/>
        <v>870.81</v>
      </c>
      <c r="C20" s="158">
        <f>B20/B25*100</f>
        <v>11.9904011325168</v>
      </c>
      <c r="D20" s="159">
        <v>11.061371288644</v>
      </c>
      <c r="E20" s="148">
        <v>2521</v>
      </c>
      <c r="F20" s="148">
        <v>666.88</v>
      </c>
      <c r="G20" s="148">
        <v>924</v>
      </c>
      <c r="H20" s="148">
        <v>157.29</v>
      </c>
      <c r="I20" s="148">
        <v>816</v>
      </c>
      <c r="J20" s="148">
        <v>9.24</v>
      </c>
      <c r="K20" s="148">
        <v>0</v>
      </c>
      <c r="L20" s="148">
        <v>0</v>
      </c>
      <c r="M20" s="148">
        <v>4261</v>
      </c>
      <c r="N20" s="148">
        <v>833.41</v>
      </c>
      <c r="O20" s="148">
        <v>10</v>
      </c>
      <c r="P20" s="148">
        <v>2.21</v>
      </c>
      <c r="Q20" s="160">
        <v>0</v>
      </c>
      <c r="R20" s="148">
        <v>16.05</v>
      </c>
      <c r="S20" s="148">
        <v>0</v>
      </c>
      <c r="T20" s="148">
        <v>0</v>
      </c>
      <c r="U20" s="148">
        <v>0</v>
      </c>
      <c r="V20" s="148">
        <v>19.14</v>
      </c>
      <c r="W20" s="148">
        <v>0</v>
      </c>
      <c r="X20" s="148">
        <v>0</v>
      </c>
      <c r="Y20" s="148">
        <v>114</v>
      </c>
      <c r="Z20" s="148">
        <v>75.47</v>
      </c>
    </row>
    <row r="21" s="1" customFormat="1" spans="1:26">
      <c r="A21" s="148" t="s">
        <v>28</v>
      </c>
      <c r="B21" s="159">
        <f t="shared" si="2"/>
        <v>491.29</v>
      </c>
      <c r="C21" s="158">
        <f>B21/B25*100</f>
        <v>6.76469513716444</v>
      </c>
      <c r="D21" s="159">
        <v>-20.5713546634763</v>
      </c>
      <c r="E21" s="148">
        <v>844</v>
      </c>
      <c r="F21" s="148">
        <v>353.48</v>
      </c>
      <c r="G21" s="148">
        <v>114</v>
      </c>
      <c r="H21" s="148">
        <v>21.16</v>
      </c>
      <c r="I21" s="148">
        <v>1528</v>
      </c>
      <c r="J21" s="148">
        <v>17.3</v>
      </c>
      <c r="K21" s="148">
        <v>39</v>
      </c>
      <c r="L21" s="148">
        <v>4.12</v>
      </c>
      <c r="M21" s="148">
        <v>2525</v>
      </c>
      <c r="N21" s="148">
        <v>396.06</v>
      </c>
      <c r="O21" s="148">
        <v>7</v>
      </c>
      <c r="P21" s="148">
        <v>2.48</v>
      </c>
      <c r="Q21" s="160">
        <v>0</v>
      </c>
      <c r="R21" s="148">
        <v>44.06</v>
      </c>
      <c r="S21" s="148">
        <v>0</v>
      </c>
      <c r="T21" s="148">
        <v>0</v>
      </c>
      <c r="U21" s="148">
        <v>0</v>
      </c>
      <c r="V21" s="148">
        <v>48.69</v>
      </c>
      <c r="W21" s="148">
        <v>590</v>
      </c>
      <c r="X21" s="148">
        <v>224.57</v>
      </c>
      <c r="Y21" s="148">
        <v>0</v>
      </c>
      <c r="Z21" s="148">
        <v>0</v>
      </c>
    </row>
    <row r="22" s="1" customFormat="1" spans="1:26">
      <c r="A22" s="148" t="s">
        <v>29</v>
      </c>
      <c r="B22" s="159">
        <f t="shared" si="2"/>
        <v>328.49</v>
      </c>
      <c r="C22" s="158">
        <f>B22/B25*100</f>
        <v>4.52306113620702</v>
      </c>
      <c r="D22" s="163">
        <v>-3.54699474410547</v>
      </c>
      <c r="E22" s="164">
        <v>1284</v>
      </c>
      <c r="F22" s="164">
        <v>183.39</v>
      </c>
      <c r="G22" s="164">
        <v>941</v>
      </c>
      <c r="H22" s="163">
        <v>130.96</v>
      </c>
      <c r="I22" s="164">
        <v>0</v>
      </c>
      <c r="J22" s="164">
        <v>0</v>
      </c>
      <c r="K22" s="164">
        <v>0</v>
      </c>
      <c r="L22" s="163">
        <v>0</v>
      </c>
      <c r="M22" s="164">
        <v>2225</v>
      </c>
      <c r="N22" s="163">
        <v>314.35</v>
      </c>
      <c r="O22" s="148">
        <v>0</v>
      </c>
      <c r="P22" s="148">
        <v>0</v>
      </c>
      <c r="Q22" s="163">
        <v>0.5</v>
      </c>
      <c r="R22" s="163">
        <v>0.58</v>
      </c>
      <c r="S22" s="163">
        <v>0</v>
      </c>
      <c r="T22" s="164">
        <v>0</v>
      </c>
      <c r="U22" s="148">
        <v>0</v>
      </c>
      <c r="V22" s="163">
        <v>13.06</v>
      </c>
      <c r="W22" s="164">
        <v>235</v>
      </c>
      <c r="X22" s="163">
        <v>147.58</v>
      </c>
      <c r="Y22" s="163">
        <v>0</v>
      </c>
      <c r="Z22" s="163">
        <v>0</v>
      </c>
    </row>
    <row r="23" s="1" customFormat="1" spans="1:26">
      <c r="A23" s="148" t="s">
        <v>30</v>
      </c>
      <c r="B23" s="159">
        <f t="shared" si="2"/>
        <v>2025.80703207547</v>
      </c>
      <c r="C23" s="158">
        <f>B23/B25*100</f>
        <v>27.8938447326721</v>
      </c>
      <c r="D23" s="163">
        <v>4.527265680097</v>
      </c>
      <c r="E23" s="164">
        <v>3030</v>
      </c>
      <c r="F23" s="164">
        <v>607.719372641509</v>
      </c>
      <c r="G23" s="164">
        <v>2639</v>
      </c>
      <c r="H23" s="163">
        <v>424.84</v>
      </c>
      <c r="I23" s="164">
        <v>0</v>
      </c>
      <c r="J23" s="159">
        <v>0</v>
      </c>
      <c r="K23" s="164">
        <v>0</v>
      </c>
      <c r="L23" s="163">
        <v>0</v>
      </c>
      <c r="M23" s="164">
        <v>5669</v>
      </c>
      <c r="N23" s="163">
        <v>1032.55937264151</v>
      </c>
      <c r="O23" s="148">
        <v>12</v>
      </c>
      <c r="P23" s="148">
        <v>4.15094339622642</v>
      </c>
      <c r="Q23" s="163">
        <v>3.13270094339623</v>
      </c>
      <c r="R23" s="163">
        <v>23.6463113207547</v>
      </c>
      <c r="S23" s="163">
        <v>931.8</v>
      </c>
      <c r="T23" s="164">
        <v>0</v>
      </c>
      <c r="U23" s="148">
        <v>0</v>
      </c>
      <c r="V23" s="163">
        <v>30.5177037735849</v>
      </c>
      <c r="W23" s="164">
        <v>152</v>
      </c>
      <c r="X23" s="163">
        <v>434.29</v>
      </c>
      <c r="Y23" s="163">
        <v>127.51</v>
      </c>
      <c r="Z23" s="163">
        <v>82.99</v>
      </c>
    </row>
    <row r="24" s="1" customFormat="1" spans="1:26">
      <c r="A24" s="148" t="s">
        <v>31</v>
      </c>
      <c r="B24" s="159">
        <f t="shared" si="2"/>
        <v>187.17</v>
      </c>
      <c r="C24" s="158">
        <f>B24/B25*100</f>
        <v>2.57719063857002</v>
      </c>
      <c r="D24" s="159" t="s">
        <v>36</v>
      </c>
      <c r="E24" s="148">
        <v>523</v>
      </c>
      <c r="F24" s="159">
        <v>182.6</v>
      </c>
      <c r="G24" s="148">
        <v>0</v>
      </c>
      <c r="H24" s="159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v>523</v>
      </c>
      <c r="N24" s="159">
        <v>182.6</v>
      </c>
      <c r="O24" s="148">
        <v>0</v>
      </c>
      <c r="P24" s="159">
        <v>0</v>
      </c>
      <c r="Q24" s="159">
        <v>0</v>
      </c>
      <c r="R24" s="148">
        <v>1.2</v>
      </c>
      <c r="S24" s="148">
        <v>0</v>
      </c>
      <c r="T24" s="148">
        <v>0</v>
      </c>
      <c r="U24" s="148">
        <v>0</v>
      </c>
      <c r="V24" s="159">
        <v>3.37</v>
      </c>
      <c r="W24" s="148">
        <v>44</v>
      </c>
      <c r="X24" s="148">
        <v>22.88</v>
      </c>
      <c r="Y24" s="159">
        <v>29.24</v>
      </c>
      <c r="Z24" s="159">
        <v>17.24</v>
      </c>
    </row>
    <row r="25" s="1" customFormat="1" spans="1:26">
      <c r="A25" s="148" t="s">
        <v>34</v>
      </c>
      <c r="B25" s="159">
        <f t="shared" si="2"/>
        <v>7262.55936207547</v>
      </c>
      <c r="C25" s="158"/>
      <c r="D25" s="159">
        <v>11.92</v>
      </c>
      <c r="E25" s="160">
        <f t="shared" ref="E25:Z25" si="3">SUM(E19:E24)</f>
        <v>14904.3452038462</v>
      </c>
      <c r="F25" s="159">
        <f t="shared" si="3"/>
        <v>4139.11755064151</v>
      </c>
      <c r="G25" s="160">
        <f t="shared" si="3"/>
        <v>5133</v>
      </c>
      <c r="H25" s="159">
        <f t="shared" si="3"/>
        <v>899.430577</v>
      </c>
      <c r="I25" s="160">
        <f t="shared" si="3"/>
        <v>8979</v>
      </c>
      <c r="J25" s="159">
        <f t="shared" si="3"/>
        <v>101.91317</v>
      </c>
      <c r="K25" s="160">
        <f t="shared" si="3"/>
        <v>452</v>
      </c>
      <c r="L25" s="159">
        <f t="shared" si="3"/>
        <v>50.86144</v>
      </c>
      <c r="M25" s="160">
        <f t="shared" si="3"/>
        <v>29468</v>
      </c>
      <c r="N25" s="159">
        <f t="shared" si="3"/>
        <v>5191.32273764151</v>
      </c>
      <c r="O25" s="160">
        <f t="shared" si="3"/>
        <v>37</v>
      </c>
      <c r="P25" s="159">
        <f t="shared" si="3"/>
        <v>30.5681873962264</v>
      </c>
      <c r="Q25" s="159">
        <f t="shared" si="3"/>
        <v>4.35742394339623</v>
      </c>
      <c r="R25" s="159">
        <f t="shared" si="3"/>
        <v>196.432655320755</v>
      </c>
      <c r="S25" s="159">
        <f t="shared" si="3"/>
        <v>1509.57</v>
      </c>
      <c r="T25" s="160">
        <f t="shared" si="3"/>
        <v>0</v>
      </c>
      <c r="U25" s="160">
        <f t="shared" si="3"/>
        <v>0</v>
      </c>
      <c r="V25" s="159">
        <f t="shared" si="3"/>
        <v>330.308357773585</v>
      </c>
      <c r="W25" s="160">
        <f t="shared" si="3"/>
        <v>2581</v>
      </c>
      <c r="X25" s="159">
        <f t="shared" si="3"/>
        <v>2248.73581</v>
      </c>
      <c r="Y25" s="159">
        <f t="shared" si="3"/>
        <v>555.463195</v>
      </c>
      <c r="Z25" s="159">
        <f t="shared" si="3"/>
        <v>398.32298</v>
      </c>
    </row>
    <row r="26" s="1" customFormat="1" ht="20.25" spans="1:26">
      <c r="A26" s="162" t="s">
        <v>37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79"/>
      <c r="R26" s="162"/>
      <c r="S26" s="162"/>
      <c r="T26" s="162"/>
      <c r="U26" s="162"/>
      <c r="V26" s="162"/>
      <c r="W26" s="162"/>
      <c r="X26" s="162"/>
      <c r="Y26" s="162"/>
      <c r="Z26" s="162"/>
    </row>
    <row r="27" s="1" customFormat="1" spans="1:26">
      <c r="A27" s="147" t="s">
        <v>2</v>
      </c>
      <c r="B27" s="148" t="s">
        <v>3</v>
      </c>
      <c r="C27" s="149" t="s">
        <v>4</v>
      </c>
      <c r="D27" s="150" t="s">
        <v>5</v>
      </c>
      <c r="E27" s="151" t="s">
        <v>6</v>
      </c>
      <c r="F27" s="151"/>
      <c r="G27" s="151"/>
      <c r="H27" s="151"/>
      <c r="I27" s="151"/>
      <c r="J27" s="151"/>
      <c r="K27" s="151"/>
      <c r="L27" s="151"/>
      <c r="M27" s="151"/>
      <c r="N27" s="151"/>
      <c r="O27" s="148" t="s">
        <v>7</v>
      </c>
      <c r="P27" s="148"/>
      <c r="Q27" s="172" t="s">
        <v>8</v>
      </c>
      <c r="R27" s="150" t="s">
        <v>9</v>
      </c>
      <c r="S27" s="150" t="s">
        <v>10</v>
      </c>
      <c r="T27" s="173" t="s">
        <v>11</v>
      </c>
      <c r="U27" s="174"/>
      <c r="V27" s="150" t="s">
        <v>12</v>
      </c>
      <c r="W27" s="151" t="s">
        <v>13</v>
      </c>
      <c r="X27" s="151" t="s">
        <v>14</v>
      </c>
      <c r="Y27" s="151" t="s">
        <v>15</v>
      </c>
      <c r="Z27" s="151" t="s">
        <v>16</v>
      </c>
    </row>
    <row r="28" s="1" customFormat="1" spans="1:26">
      <c r="A28" s="147"/>
      <c r="B28" s="148"/>
      <c r="C28" s="152"/>
      <c r="D28" s="153"/>
      <c r="E28" s="151" t="s">
        <v>17</v>
      </c>
      <c r="F28" s="151"/>
      <c r="G28" s="154" t="s">
        <v>18</v>
      </c>
      <c r="H28" s="155"/>
      <c r="I28" s="148" t="s">
        <v>19</v>
      </c>
      <c r="J28" s="148"/>
      <c r="K28" s="148" t="s">
        <v>20</v>
      </c>
      <c r="L28" s="148"/>
      <c r="M28" s="148" t="s">
        <v>21</v>
      </c>
      <c r="N28" s="148"/>
      <c r="O28" s="148"/>
      <c r="P28" s="148"/>
      <c r="Q28" s="175"/>
      <c r="R28" s="153"/>
      <c r="S28" s="157"/>
      <c r="T28" s="176"/>
      <c r="U28" s="177"/>
      <c r="V28" s="153"/>
      <c r="W28" s="151"/>
      <c r="X28" s="151"/>
      <c r="Y28" s="151"/>
      <c r="Z28" s="151"/>
    </row>
    <row r="29" s="1" customFormat="1" ht="24" spans="1:26">
      <c r="A29" s="147"/>
      <c r="B29" s="148"/>
      <c r="C29" s="156"/>
      <c r="D29" s="157"/>
      <c r="E29" s="151" t="s">
        <v>22</v>
      </c>
      <c r="F29" s="148" t="s">
        <v>23</v>
      </c>
      <c r="G29" s="151" t="s">
        <v>22</v>
      </c>
      <c r="H29" s="148" t="s">
        <v>23</v>
      </c>
      <c r="I29" s="151" t="s">
        <v>22</v>
      </c>
      <c r="J29" s="148" t="s">
        <v>23</v>
      </c>
      <c r="K29" s="151" t="s">
        <v>22</v>
      </c>
      <c r="L29" s="159" t="s">
        <v>23</v>
      </c>
      <c r="M29" s="151" t="s">
        <v>22</v>
      </c>
      <c r="N29" s="148" t="s">
        <v>23</v>
      </c>
      <c r="O29" s="151" t="s">
        <v>24</v>
      </c>
      <c r="P29" s="148" t="s">
        <v>23</v>
      </c>
      <c r="Q29" s="178"/>
      <c r="R29" s="157"/>
      <c r="S29" s="151" t="s">
        <v>23</v>
      </c>
      <c r="T29" s="151" t="s">
        <v>25</v>
      </c>
      <c r="U29" s="151" t="s">
        <v>23</v>
      </c>
      <c r="V29" s="157"/>
      <c r="W29" s="151"/>
      <c r="X29" s="151"/>
      <c r="Y29" s="151"/>
      <c r="Z29" s="151"/>
    </row>
    <row r="30" s="1" customFormat="1" spans="1:26">
      <c r="A30" s="148" t="s">
        <v>26</v>
      </c>
      <c r="B30" s="159">
        <f t="shared" ref="B30:B36" si="4">N30+P30+Q30+R30+S30+U30+V30</f>
        <v>6236.792427</v>
      </c>
      <c r="C30" s="159">
        <f>B30/B36*100</f>
        <v>51.0618135232714</v>
      </c>
      <c r="D30" s="165">
        <v>-7.6395931742103</v>
      </c>
      <c r="E30" s="166">
        <v>9457.00876538461</v>
      </c>
      <c r="F30" s="167">
        <v>3002.940321</v>
      </c>
      <c r="G30" s="98">
        <v>816</v>
      </c>
      <c r="H30" s="167">
        <v>259.429275</v>
      </c>
      <c r="I30" s="98">
        <v>19719</v>
      </c>
      <c r="J30" s="167">
        <v>224.420111</v>
      </c>
      <c r="K30" s="98">
        <v>829</v>
      </c>
      <c r="L30" s="167">
        <v>117.467341</v>
      </c>
      <c r="M30" s="166">
        <v>30821</v>
      </c>
      <c r="N30" s="167">
        <v>3604.257048</v>
      </c>
      <c r="O30" s="98">
        <v>2</v>
      </c>
      <c r="P30" s="167">
        <v>41.801229</v>
      </c>
      <c r="Q30" s="165">
        <v>54.10713</v>
      </c>
      <c r="R30" s="167">
        <v>250.634994</v>
      </c>
      <c r="S30" s="167">
        <v>1348.79</v>
      </c>
      <c r="T30" s="166">
        <v>0</v>
      </c>
      <c r="U30" s="166">
        <v>0</v>
      </c>
      <c r="V30" s="167">
        <v>937.202026</v>
      </c>
      <c r="W30" s="98">
        <v>2752</v>
      </c>
      <c r="X30" s="180">
        <v>3180.481723</v>
      </c>
      <c r="Y30" s="180">
        <v>366.008237</v>
      </c>
      <c r="Z30" s="180">
        <v>266.620801</v>
      </c>
    </row>
    <row r="31" s="1" customFormat="1" spans="1:26">
      <c r="A31" s="148" t="s">
        <v>27</v>
      </c>
      <c r="B31" s="159">
        <f t="shared" si="4"/>
        <v>2440.79</v>
      </c>
      <c r="C31" s="159">
        <f>B31/B36*100</f>
        <v>19.9832149760058</v>
      </c>
      <c r="D31" s="159">
        <v>64.9762078568146</v>
      </c>
      <c r="E31" s="148">
        <v>9271</v>
      </c>
      <c r="F31" s="148">
        <v>1536.12</v>
      </c>
      <c r="G31" s="148">
        <v>933</v>
      </c>
      <c r="H31" s="148">
        <v>173.02</v>
      </c>
      <c r="I31" s="148">
        <v>2577</v>
      </c>
      <c r="J31" s="148">
        <v>29.21</v>
      </c>
      <c r="K31" s="148">
        <v>0</v>
      </c>
      <c r="L31" s="148">
        <v>0</v>
      </c>
      <c r="M31" s="148">
        <v>12781</v>
      </c>
      <c r="N31" s="148">
        <v>1738.35</v>
      </c>
      <c r="O31" s="148">
        <v>89</v>
      </c>
      <c r="P31" s="148">
        <v>60.14</v>
      </c>
      <c r="Q31" s="159">
        <v>0</v>
      </c>
      <c r="R31" s="148">
        <v>23.58</v>
      </c>
      <c r="S31" s="148">
        <v>540.64</v>
      </c>
      <c r="T31" s="148">
        <v>0</v>
      </c>
      <c r="U31" s="148">
        <v>0</v>
      </c>
      <c r="V31" s="148">
        <v>78.08</v>
      </c>
      <c r="W31" s="148">
        <v>0</v>
      </c>
      <c r="X31" s="148">
        <v>0</v>
      </c>
      <c r="Y31" s="148">
        <v>239.81</v>
      </c>
      <c r="Z31" s="148">
        <v>141.27</v>
      </c>
    </row>
    <row r="32" s="1" customFormat="1" spans="1:26">
      <c r="A32" s="148" t="s">
        <v>28</v>
      </c>
      <c r="B32" s="159">
        <f t="shared" si="4"/>
        <v>1469.68</v>
      </c>
      <c r="C32" s="159">
        <f>B32/B36*100</f>
        <v>12.0325515041999</v>
      </c>
      <c r="D32" s="159">
        <v>59.7384953155229</v>
      </c>
      <c r="E32" s="148">
        <v>1793</v>
      </c>
      <c r="F32" s="148">
        <v>682.5</v>
      </c>
      <c r="G32" s="148">
        <v>149</v>
      </c>
      <c r="H32" s="148">
        <v>97.16</v>
      </c>
      <c r="I32" s="148">
        <v>1304</v>
      </c>
      <c r="J32" s="148">
        <v>14.92</v>
      </c>
      <c r="K32" s="148">
        <v>5</v>
      </c>
      <c r="L32" s="148">
        <v>0.52</v>
      </c>
      <c r="M32" s="148">
        <v>3251</v>
      </c>
      <c r="N32" s="148">
        <v>795.1</v>
      </c>
      <c r="O32" s="148">
        <v>2</v>
      </c>
      <c r="P32" s="148">
        <v>0.97</v>
      </c>
      <c r="Q32" s="159">
        <v>0</v>
      </c>
      <c r="R32" s="148">
        <v>26.31</v>
      </c>
      <c r="S32" s="148">
        <v>545.25</v>
      </c>
      <c r="T32" s="148">
        <v>0</v>
      </c>
      <c r="U32" s="148">
        <v>0</v>
      </c>
      <c r="V32" s="148">
        <v>102.05</v>
      </c>
      <c r="W32" s="148">
        <v>1014</v>
      </c>
      <c r="X32" s="148">
        <v>479.4</v>
      </c>
      <c r="Y32" s="148">
        <v>0</v>
      </c>
      <c r="Z32" s="148">
        <v>0</v>
      </c>
    </row>
    <row r="33" s="1" customFormat="1" spans="1:26">
      <c r="A33" s="148" t="s">
        <v>30</v>
      </c>
      <c r="B33" s="159">
        <f t="shared" si="4"/>
        <v>1387.88835566038</v>
      </c>
      <c r="C33" s="159">
        <f>B33/B36*100</f>
        <v>11.3629076544301</v>
      </c>
      <c r="D33" s="159">
        <v>32.106518993924</v>
      </c>
      <c r="E33" s="148">
        <v>3410</v>
      </c>
      <c r="F33" s="159">
        <v>629.37162735849</v>
      </c>
      <c r="G33" s="148">
        <v>4105</v>
      </c>
      <c r="H33" s="159">
        <v>687.38</v>
      </c>
      <c r="I33" s="148">
        <v>0</v>
      </c>
      <c r="J33" s="148">
        <v>0</v>
      </c>
      <c r="K33" s="148">
        <v>0</v>
      </c>
      <c r="L33" s="148">
        <v>0</v>
      </c>
      <c r="M33" s="148">
        <v>7515</v>
      </c>
      <c r="N33" s="159">
        <v>1316.75162735849</v>
      </c>
      <c r="O33" s="148">
        <v>2</v>
      </c>
      <c r="P33" s="159">
        <v>0.344339622641513</v>
      </c>
      <c r="Q33" s="159">
        <v>0.220188679245283</v>
      </c>
      <c r="R33" s="159">
        <v>42.7391990566038</v>
      </c>
      <c r="S33" s="148">
        <v>0</v>
      </c>
      <c r="T33" s="148">
        <v>0</v>
      </c>
      <c r="U33" s="148">
        <v>0</v>
      </c>
      <c r="V33" s="159">
        <v>27.8330009433962</v>
      </c>
      <c r="W33" s="148">
        <v>334</v>
      </c>
      <c r="X33" s="159">
        <v>544.98</v>
      </c>
      <c r="Y33" s="159">
        <v>150.05</v>
      </c>
      <c r="Z33" s="159">
        <v>96.29</v>
      </c>
    </row>
    <row r="34" s="1" customFormat="1" spans="1:26">
      <c r="A34" s="148" t="s">
        <v>29</v>
      </c>
      <c r="B34" s="159">
        <f t="shared" si="4"/>
        <v>356.75</v>
      </c>
      <c r="C34" s="159">
        <f>B34/B36*100</f>
        <v>2.9207805434675</v>
      </c>
      <c r="D34" s="159">
        <v>35.2965716019417</v>
      </c>
      <c r="E34" s="148">
        <v>1467</v>
      </c>
      <c r="F34" s="159">
        <v>213.58</v>
      </c>
      <c r="G34" s="148">
        <v>823</v>
      </c>
      <c r="H34" s="159">
        <v>123.44</v>
      </c>
      <c r="I34" s="148">
        <v>0</v>
      </c>
      <c r="J34" s="148">
        <v>0</v>
      </c>
      <c r="K34" s="148">
        <v>0</v>
      </c>
      <c r="L34" s="148">
        <v>0</v>
      </c>
      <c r="M34" s="148">
        <v>2290</v>
      </c>
      <c r="N34" s="159">
        <v>337.02</v>
      </c>
      <c r="O34" s="148">
        <v>0</v>
      </c>
      <c r="P34" s="159">
        <v>0</v>
      </c>
      <c r="Q34" s="159">
        <v>0.2</v>
      </c>
      <c r="R34" s="148">
        <v>0.16</v>
      </c>
      <c r="S34" s="148">
        <v>0</v>
      </c>
      <c r="T34" s="148">
        <v>0</v>
      </c>
      <c r="U34" s="148">
        <v>0</v>
      </c>
      <c r="V34" s="159">
        <v>19.37</v>
      </c>
      <c r="W34" s="148">
        <v>369</v>
      </c>
      <c r="X34" s="159">
        <v>138.76</v>
      </c>
      <c r="Y34" s="159">
        <v>4.35</v>
      </c>
      <c r="Z34" s="159">
        <v>4.35</v>
      </c>
    </row>
    <row r="35" s="1" customFormat="1" spans="1:26">
      <c r="A35" s="148" t="s">
        <v>31</v>
      </c>
      <c r="B35" s="159">
        <f t="shared" si="4"/>
        <v>322.3</v>
      </c>
      <c r="C35" s="159">
        <f>B35/B36*100</f>
        <v>2.6387317986253</v>
      </c>
      <c r="D35" s="159">
        <v>-7.36961907444346</v>
      </c>
      <c r="E35" s="148">
        <v>717</v>
      </c>
      <c r="F35" s="159">
        <v>243.69</v>
      </c>
      <c r="G35" s="160">
        <v>206</v>
      </c>
      <c r="H35" s="159">
        <v>67.48</v>
      </c>
      <c r="I35" s="148">
        <v>2</v>
      </c>
      <c r="J35" s="148">
        <v>0.02</v>
      </c>
      <c r="K35" s="148">
        <v>0</v>
      </c>
      <c r="L35" s="148">
        <v>0</v>
      </c>
      <c r="M35" s="148">
        <v>925</v>
      </c>
      <c r="N35" s="159">
        <v>311.19</v>
      </c>
      <c r="O35" s="148">
        <v>1</v>
      </c>
      <c r="P35" s="148">
        <v>0.49</v>
      </c>
      <c r="Q35" s="159">
        <v>0</v>
      </c>
      <c r="R35" s="148">
        <v>2.34</v>
      </c>
      <c r="S35" s="148">
        <v>0</v>
      </c>
      <c r="T35" s="148">
        <v>0</v>
      </c>
      <c r="U35" s="148">
        <v>0</v>
      </c>
      <c r="V35" s="148">
        <v>8.28</v>
      </c>
      <c r="W35" s="148">
        <v>136</v>
      </c>
      <c r="X35" s="159">
        <v>38.82</v>
      </c>
      <c r="Y35" s="159">
        <v>53.55</v>
      </c>
      <c r="Z35" s="159">
        <v>32.18</v>
      </c>
    </row>
    <row r="36" s="1" customFormat="1" ht="14.25" spans="1:27">
      <c r="A36" s="148" t="s">
        <v>34</v>
      </c>
      <c r="B36" s="159">
        <f t="shared" si="4"/>
        <v>12214.2007826604</v>
      </c>
      <c r="C36" s="148"/>
      <c r="D36" s="148">
        <v>12.94</v>
      </c>
      <c r="E36" s="160">
        <f t="shared" ref="E36:Z36" si="5">SUM(E30:E35)</f>
        <v>26115.0087653846</v>
      </c>
      <c r="F36" s="159">
        <f t="shared" si="5"/>
        <v>6308.20194835849</v>
      </c>
      <c r="G36" s="160">
        <f t="shared" si="5"/>
        <v>7032</v>
      </c>
      <c r="H36" s="159">
        <f t="shared" si="5"/>
        <v>1407.909275</v>
      </c>
      <c r="I36" s="160">
        <f t="shared" si="5"/>
        <v>23602</v>
      </c>
      <c r="J36" s="159">
        <f t="shared" si="5"/>
        <v>268.570111</v>
      </c>
      <c r="K36" s="160">
        <f t="shared" si="5"/>
        <v>834</v>
      </c>
      <c r="L36" s="159">
        <f t="shared" si="5"/>
        <v>117.987341</v>
      </c>
      <c r="M36" s="160">
        <f t="shared" si="5"/>
        <v>57583</v>
      </c>
      <c r="N36" s="159">
        <f t="shared" si="5"/>
        <v>8102.66867535849</v>
      </c>
      <c r="O36" s="160">
        <f t="shared" si="5"/>
        <v>96</v>
      </c>
      <c r="P36" s="159">
        <f t="shared" si="5"/>
        <v>103.745568622641</v>
      </c>
      <c r="Q36" s="159">
        <f t="shared" si="5"/>
        <v>54.5273186792453</v>
      </c>
      <c r="R36" s="159">
        <f t="shared" si="5"/>
        <v>345.764193056604</v>
      </c>
      <c r="S36" s="159">
        <f t="shared" si="5"/>
        <v>2434.68</v>
      </c>
      <c r="T36" s="160">
        <f t="shared" si="5"/>
        <v>0</v>
      </c>
      <c r="U36" s="159">
        <f t="shared" si="5"/>
        <v>0</v>
      </c>
      <c r="V36" s="159">
        <f t="shared" si="5"/>
        <v>1172.8150269434</v>
      </c>
      <c r="W36" s="160">
        <f t="shared" si="5"/>
        <v>4605</v>
      </c>
      <c r="X36" s="159">
        <f t="shared" si="5"/>
        <v>4382.441723</v>
      </c>
      <c r="Y36" s="159">
        <f t="shared" si="5"/>
        <v>813.768237</v>
      </c>
      <c r="Z36" s="160">
        <f t="shared" si="5"/>
        <v>540.710801</v>
      </c>
      <c r="AA36" s="182"/>
    </row>
    <row r="37" s="1" customFormat="1" ht="20.25" spans="1:27">
      <c r="A37" s="162" t="s">
        <v>38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79"/>
      <c r="R37" s="162"/>
      <c r="S37" s="162"/>
      <c r="T37" s="162"/>
      <c r="U37" s="162"/>
      <c r="V37" s="162"/>
      <c r="W37" s="162"/>
      <c r="X37" s="162"/>
      <c r="Y37" s="162"/>
      <c r="Z37" s="162"/>
      <c r="AA37" s="182"/>
    </row>
    <row r="38" s="1" customFormat="1" ht="14.25" spans="1:27">
      <c r="A38" s="147" t="s">
        <v>2</v>
      </c>
      <c r="B38" s="148" t="s">
        <v>3</v>
      </c>
      <c r="C38" s="149" t="s">
        <v>4</v>
      </c>
      <c r="D38" s="150" t="s">
        <v>5</v>
      </c>
      <c r="E38" s="151" t="s">
        <v>6</v>
      </c>
      <c r="F38" s="151"/>
      <c r="G38" s="151"/>
      <c r="H38" s="151"/>
      <c r="I38" s="151"/>
      <c r="J38" s="151"/>
      <c r="K38" s="151"/>
      <c r="L38" s="151"/>
      <c r="M38" s="151"/>
      <c r="N38" s="151"/>
      <c r="O38" s="148" t="s">
        <v>7</v>
      </c>
      <c r="P38" s="148"/>
      <c r="Q38" s="172" t="s">
        <v>8</v>
      </c>
      <c r="R38" s="150" t="s">
        <v>9</v>
      </c>
      <c r="S38" s="150" t="s">
        <v>10</v>
      </c>
      <c r="T38" s="173" t="s">
        <v>11</v>
      </c>
      <c r="U38" s="174"/>
      <c r="V38" s="150" t="s">
        <v>12</v>
      </c>
      <c r="W38" s="151" t="s">
        <v>13</v>
      </c>
      <c r="X38" s="151" t="s">
        <v>14</v>
      </c>
      <c r="Y38" s="151" t="s">
        <v>15</v>
      </c>
      <c r="Z38" s="151" t="s">
        <v>16</v>
      </c>
      <c r="AA38" s="182"/>
    </row>
    <row r="39" s="1" customFormat="1" ht="14.25" spans="1:27">
      <c r="A39" s="147"/>
      <c r="B39" s="148"/>
      <c r="C39" s="152"/>
      <c r="D39" s="153"/>
      <c r="E39" s="151" t="s">
        <v>17</v>
      </c>
      <c r="F39" s="151"/>
      <c r="G39" s="154" t="s">
        <v>18</v>
      </c>
      <c r="H39" s="155"/>
      <c r="I39" s="148" t="s">
        <v>19</v>
      </c>
      <c r="J39" s="148"/>
      <c r="K39" s="148" t="s">
        <v>20</v>
      </c>
      <c r="L39" s="148"/>
      <c r="M39" s="148" t="s">
        <v>21</v>
      </c>
      <c r="N39" s="148"/>
      <c r="O39" s="148"/>
      <c r="P39" s="148"/>
      <c r="Q39" s="175"/>
      <c r="R39" s="153"/>
      <c r="S39" s="157"/>
      <c r="T39" s="176"/>
      <c r="U39" s="177"/>
      <c r="V39" s="153"/>
      <c r="W39" s="151"/>
      <c r="X39" s="151"/>
      <c r="Y39" s="151"/>
      <c r="Z39" s="151"/>
      <c r="AA39" s="182"/>
    </row>
    <row r="40" s="1" customFormat="1" ht="24" spans="1:27">
      <c r="A40" s="147"/>
      <c r="B40" s="148"/>
      <c r="C40" s="156"/>
      <c r="D40" s="157"/>
      <c r="E40" s="151" t="s">
        <v>22</v>
      </c>
      <c r="F40" s="148" t="s">
        <v>23</v>
      </c>
      <c r="G40" s="151" t="s">
        <v>22</v>
      </c>
      <c r="H40" s="148" t="s">
        <v>23</v>
      </c>
      <c r="I40" s="151" t="s">
        <v>22</v>
      </c>
      <c r="J40" s="148" t="s">
        <v>23</v>
      </c>
      <c r="K40" s="151" t="s">
        <v>22</v>
      </c>
      <c r="L40" s="159" t="s">
        <v>23</v>
      </c>
      <c r="M40" s="151" t="s">
        <v>22</v>
      </c>
      <c r="N40" s="148" t="s">
        <v>23</v>
      </c>
      <c r="O40" s="151" t="s">
        <v>24</v>
      </c>
      <c r="P40" s="148" t="s">
        <v>23</v>
      </c>
      <c r="Q40" s="178"/>
      <c r="R40" s="157"/>
      <c r="S40" s="151" t="s">
        <v>23</v>
      </c>
      <c r="T40" s="151" t="s">
        <v>25</v>
      </c>
      <c r="U40" s="151" t="s">
        <v>23</v>
      </c>
      <c r="V40" s="157"/>
      <c r="W40" s="151"/>
      <c r="X40" s="151"/>
      <c r="Y40" s="151"/>
      <c r="Z40" s="151"/>
      <c r="AA40" s="182"/>
    </row>
    <row r="41" s="1" customFormat="1" spans="1:27">
      <c r="A41" s="148" t="s">
        <v>26</v>
      </c>
      <c r="B41" s="159">
        <f t="shared" ref="B41:B45" si="6">N41+P41+Q41+R41+S41+U41+V41</f>
        <v>7894.79475</v>
      </c>
      <c r="C41" s="158">
        <f>B41/B45*100</f>
        <v>69.522661707254</v>
      </c>
      <c r="D41" s="165">
        <v>-0.570165912451601</v>
      </c>
      <c r="E41" s="166">
        <v>5433.61004615385</v>
      </c>
      <c r="F41" s="167">
        <v>2099.412356</v>
      </c>
      <c r="G41" s="98">
        <v>5144</v>
      </c>
      <c r="H41" s="167">
        <v>163.682734</v>
      </c>
      <c r="I41" s="98">
        <v>14171</v>
      </c>
      <c r="J41" s="167">
        <v>162.55606</v>
      </c>
      <c r="K41" s="98">
        <v>377</v>
      </c>
      <c r="L41" s="167">
        <v>87.904011</v>
      </c>
      <c r="M41" s="166">
        <v>20496</v>
      </c>
      <c r="N41" s="167">
        <v>2513.555161</v>
      </c>
      <c r="O41" s="98">
        <v>20</v>
      </c>
      <c r="P41" s="167">
        <v>44.233681</v>
      </c>
      <c r="Q41" s="165">
        <v>1.755872</v>
      </c>
      <c r="R41" s="167">
        <v>337.696574</v>
      </c>
      <c r="S41" s="167">
        <v>2458.42</v>
      </c>
      <c r="T41" s="166">
        <v>561959</v>
      </c>
      <c r="U41" s="166">
        <v>1942.13</v>
      </c>
      <c r="V41" s="167">
        <v>597.003462</v>
      </c>
      <c r="W41" s="98">
        <v>1762</v>
      </c>
      <c r="X41" s="180">
        <v>3191.132656</v>
      </c>
      <c r="Y41" s="180">
        <v>252.084904</v>
      </c>
      <c r="Z41" s="180">
        <v>170.598183</v>
      </c>
      <c r="AA41" s="183"/>
    </row>
    <row r="42" s="1" customFormat="1" ht="14.25" spans="1:27">
      <c r="A42" s="148" t="s">
        <v>27</v>
      </c>
      <c r="B42" s="159">
        <f t="shared" si="6"/>
        <v>2455.08</v>
      </c>
      <c r="C42" s="158">
        <f>B42/B45*100</f>
        <v>21.6197762841453</v>
      </c>
      <c r="D42" s="159">
        <v>57.6730654370067</v>
      </c>
      <c r="E42" s="148">
        <v>8219</v>
      </c>
      <c r="F42" s="148">
        <v>997.85</v>
      </c>
      <c r="G42" s="148">
        <v>943</v>
      </c>
      <c r="H42" s="148">
        <v>170.25</v>
      </c>
      <c r="I42" s="148">
        <v>6969</v>
      </c>
      <c r="J42" s="148">
        <v>78.85</v>
      </c>
      <c r="K42" s="148">
        <v>0</v>
      </c>
      <c r="L42" s="148">
        <v>0</v>
      </c>
      <c r="M42" s="148">
        <v>16131</v>
      </c>
      <c r="N42" s="148">
        <v>1246.95</v>
      </c>
      <c r="O42" s="148">
        <v>10</v>
      </c>
      <c r="P42" s="148">
        <v>45.74</v>
      </c>
      <c r="Q42" s="159">
        <v>0</v>
      </c>
      <c r="R42" s="148">
        <v>59.12</v>
      </c>
      <c r="S42" s="148">
        <v>969.18</v>
      </c>
      <c r="T42" s="148">
        <v>0</v>
      </c>
      <c r="U42" s="148">
        <v>0</v>
      </c>
      <c r="V42" s="148">
        <v>134.09</v>
      </c>
      <c r="W42" s="148">
        <v>0</v>
      </c>
      <c r="X42" s="148">
        <v>0</v>
      </c>
      <c r="Y42" s="148">
        <v>195.03</v>
      </c>
      <c r="Z42" s="148">
        <v>98.34</v>
      </c>
      <c r="AA42" s="182"/>
    </row>
    <row r="43" s="1" customFormat="1" ht="14.25" spans="1:27">
      <c r="A43" s="148" t="s">
        <v>28</v>
      </c>
      <c r="B43" s="159">
        <f t="shared" si="6"/>
        <v>215.71</v>
      </c>
      <c r="C43" s="158">
        <f>B43/B45*100</f>
        <v>1.899572291841</v>
      </c>
      <c r="D43" s="159">
        <v>3.80654475457169</v>
      </c>
      <c r="E43" s="148">
        <v>335</v>
      </c>
      <c r="F43" s="148">
        <v>87.74</v>
      </c>
      <c r="G43" s="148">
        <v>170</v>
      </c>
      <c r="H43" s="148">
        <v>35.53</v>
      </c>
      <c r="I43" s="148">
        <v>2128</v>
      </c>
      <c r="J43" s="148">
        <v>24.07</v>
      </c>
      <c r="K43" s="148">
        <v>3</v>
      </c>
      <c r="L43" s="148">
        <v>0.32</v>
      </c>
      <c r="M43" s="148">
        <v>2636</v>
      </c>
      <c r="N43" s="148">
        <v>147.66</v>
      </c>
      <c r="O43" s="148">
        <v>0</v>
      </c>
      <c r="P43" s="148">
        <v>0</v>
      </c>
      <c r="Q43" s="159">
        <v>0</v>
      </c>
      <c r="R43" s="148">
        <v>7.99</v>
      </c>
      <c r="S43" s="148">
        <v>0</v>
      </c>
      <c r="T43" s="148">
        <v>0</v>
      </c>
      <c r="U43" s="148">
        <v>0</v>
      </c>
      <c r="V43" s="148">
        <v>60.06</v>
      </c>
      <c r="W43" s="148">
        <v>425</v>
      </c>
      <c r="X43" s="148">
        <v>126.73</v>
      </c>
      <c r="Y43" s="148">
        <v>0</v>
      </c>
      <c r="Z43" s="148">
        <v>0</v>
      </c>
      <c r="AA43" s="182"/>
    </row>
    <row r="44" s="1" customFormat="1" ht="14.25" spans="1:27">
      <c r="A44" s="148" t="s">
        <v>30</v>
      </c>
      <c r="B44" s="159">
        <f t="shared" si="6"/>
        <v>790.129424528302</v>
      </c>
      <c r="C44" s="158">
        <f>B44/B45*100</f>
        <v>6.95798971675969</v>
      </c>
      <c r="D44" s="159">
        <v>34.5750801359226</v>
      </c>
      <c r="E44" s="148">
        <v>1804</v>
      </c>
      <c r="F44" s="159">
        <v>411.166144339623</v>
      </c>
      <c r="G44" s="148">
        <v>2031</v>
      </c>
      <c r="H44" s="159">
        <v>324.13</v>
      </c>
      <c r="I44" s="148">
        <v>0</v>
      </c>
      <c r="J44" s="159">
        <v>0</v>
      </c>
      <c r="K44" s="148">
        <v>0</v>
      </c>
      <c r="L44" s="148">
        <v>0</v>
      </c>
      <c r="M44" s="148">
        <v>3835</v>
      </c>
      <c r="N44" s="159">
        <v>735.296144339623</v>
      </c>
      <c r="O44" s="148">
        <v>1</v>
      </c>
      <c r="P44" s="159">
        <v>0.0818867924528206</v>
      </c>
      <c r="Q44" s="159">
        <v>0.00283018867924528</v>
      </c>
      <c r="R44" s="159">
        <v>41.7392047169811</v>
      </c>
      <c r="S44" s="148">
        <v>0</v>
      </c>
      <c r="T44" s="148">
        <v>0</v>
      </c>
      <c r="U44" s="148">
        <v>0</v>
      </c>
      <c r="V44" s="159">
        <v>13.009358490566</v>
      </c>
      <c r="W44" s="148">
        <v>58</v>
      </c>
      <c r="X44" s="159">
        <v>318.63</v>
      </c>
      <c r="Y44" s="159">
        <v>87.25</v>
      </c>
      <c r="Z44" s="159">
        <v>55.06</v>
      </c>
      <c r="AA44" s="182"/>
    </row>
    <row r="45" s="1" customFormat="1" ht="14.25" spans="1:27">
      <c r="A45" s="148" t="s">
        <v>34</v>
      </c>
      <c r="B45" s="159">
        <f t="shared" si="6"/>
        <v>11355.7141745283</v>
      </c>
      <c r="C45" s="168"/>
      <c r="D45" s="159">
        <v>10.33</v>
      </c>
      <c r="E45" s="160">
        <f t="shared" ref="E45:Z45" si="7">SUM(E41:E44)</f>
        <v>15791.6100461538</v>
      </c>
      <c r="F45" s="159">
        <f t="shared" si="7"/>
        <v>3596.16850033962</v>
      </c>
      <c r="G45" s="148">
        <f t="shared" si="7"/>
        <v>8288</v>
      </c>
      <c r="H45" s="159">
        <f t="shared" si="7"/>
        <v>693.592734</v>
      </c>
      <c r="I45" s="160">
        <f t="shared" si="7"/>
        <v>23268</v>
      </c>
      <c r="J45" s="159">
        <f t="shared" si="7"/>
        <v>265.47606</v>
      </c>
      <c r="K45" s="148">
        <f t="shared" si="7"/>
        <v>380</v>
      </c>
      <c r="L45" s="159">
        <f t="shared" si="7"/>
        <v>88.224011</v>
      </c>
      <c r="M45" s="159">
        <f t="shared" si="7"/>
        <v>43098</v>
      </c>
      <c r="N45" s="159">
        <f t="shared" si="7"/>
        <v>4643.46130533962</v>
      </c>
      <c r="O45" s="159">
        <f t="shared" si="7"/>
        <v>31</v>
      </c>
      <c r="P45" s="159">
        <f t="shared" si="7"/>
        <v>90.0555677924528</v>
      </c>
      <c r="Q45" s="159">
        <f t="shared" si="7"/>
        <v>1.75870218867925</v>
      </c>
      <c r="R45" s="159">
        <f t="shared" si="7"/>
        <v>446.545778716981</v>
      </c>
      <c r="S45" s="159">
        <f t="shared" si="7"/>
        <v>3427.6</v>
      </c>
      <c r="T45" s="160">
        <f t="shared" si="7"/>
        <v>561959</v>
      </c>
      <c r="U45" s="159">
        <f t="shared" si="7"/>
        <v>1942.13</v>
      </c>
      <c r="V45" s="159">
        <f t="shared" si="7"/>
        <v>804.162820490566</v>
      </c>
      <c r="W45" s="159">
        <f t="shared" si="7"/>
        <v>2245</v>
      </c>
      <c r="X45" s="159">
        <f t="shared" si="7"/>
        <v>3636.492656</v>
      </c>
      <c r="Y45" s="159">
        <f t="shared" si="7"/>
        <v>534.364904</v>
      </c>
      <c r="Z45" s="159">
        <f t="shared" si="7"/>
        <v>323.998183</v>
      </c>
      <c r="AA45" s="182"/>
    </row>
    <row r="46" s="1" customFormat="1" ht="20.25" spans="1:27">
      <c r="A46" s="162" t="s">
        <v>39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79"/>
      <c r="R46" s="162"/>
      <c r="S46" s="162"/>
      <c r="T46" s="162"/>
      <c r="U46" s="162"/>
      <c r="V46" s="162"/>
      <c r="W46" s="162"/>
      <c r="X46" s="162"/>
      <c r="Y46" s="162"/>
      <c r="Z46" s="162"/>
      <c r="AA46" s="182"/>
    </row>
    <row r="47" s="1" customFormat="1" ht="14.25" spans="1:27">
      <c r="A47" s="147" t="s">
        <v>2</v>
      </c>
      <c r="B47" s="148" t="s">
        <v>3</v>
      </c>
      <c r="C47" s="149" t="s">
        <v>4</v>
      </c>
      <c r="D47" s="150" t="s">
        <v>5</v>
      </c>
      <c r="E47" s="151" t="s">
        <v>6</v>
      </c>
      <c r="F47" s="151"/>
      <c r="G47" s="151"/>
      <c r="H47" s="151"/>
      <c r="I47" s="151"/>
      <c r="J47" s="151"/>
      <c r="K47" s="151"/>
      <c r="L47" s="151"/>
      <c r="M47" s="151"/>
      <c r="N47" s="151"/>
      <c r="O47" s="148" t="s">
        <v>7</v>
      </c>
      <c r="P47" s="148"/>
      <c r="Q47" s="172" t="s">
        <v>8</v>
      </c>
      <c r="R47" s="150" t="s">
        <v>9</v>
      </c>
      <c r="S47" s="150" t="s">
        <v>10</v>
      </c>
      <c r="T47" s="173" t="s">
        <v>11</v>
      </c>
      <c r="U47" s="174"/>
      <c r="V47" s="150" t="s">
        <v>12</v>
      </c>
      <c r="W47" s="151" t="s">
        <v>13</v>
      </c>
      <c r="X47" s="151" t="s">
        <v>14</v>
      </c>
      <c r="Y47" s="151" t="s">
        <v>15</v>
      </c>
      <c r="Z47" s="151" t="s">
        <v>16</v>
      </c>
      <c r="AA47" s="182"/>
    </row>
    <row r="48" s="1" customFormat="1" ht="14.25" spans="1:27">
      <c r="A48" s="147"/>
      <c r="B48" s="148"/>
      <c r="C48" s="152"/>
      <c r="D48" s="153"/>
      <c r="E48" s="151" t="s">
        <v>17</v>
      </c>
      <c r="F48" s="151"/>
      <c r="G48" s="154" t="s">
        <v>18</v>
      </c>
      <c r="H48" s="155"/>
      <c r="I48" s="148" t="s">
        <v>19</v>
      </c>
      <c r="J48" s="148"/>
      <c r="K48" s="148" t="s">
        <v>20</v>
      </c>
      <c r="L48" s="148"/>
      <c r="M48" s="148" t="s">
        <v>21</v>
      </c>
      <c r="N48" s="148"/>
      <c r="O48" s="148"/>
      <c r="P48" s="148"/>
      <c r="Q48" s="175"/>
      <c r="R48" s="153"/>
      <c r="S48" s="157"/>
      <c r="T48" s="176"/>
      <c r="U48" s="177"/>
      <c r="V48" s="153"/>
      <c r="W48" s="151"/>
      <c r="X48" s="151"/>
      <c r="Y48" s="151"/>
      <c r="Z48" s="151"/>
      <c r="AA48" s="182"/>
    </row>
    <row r="49" s="1" customFormat="1" ht="24" spans="1:27">
      <c r="A49" s="147"/>
      <c r="B49" s="148"/>
      <c r="C49" s="156"/>
      <c r="D49" s="157"/>
      <c r="E49" s="151" t="s">
        <v>22</v>
      </c>
      <c r="F49" s="148" t="s">
        <v>23</v>
      </c>
      <c r="G49" s="151" t="s">
        <v>22</v>
      </c>
      <c r="H49" s="148" t="s">
        <v>23</v>
      </c>
      <c r="I49" s="151" t="s">
        <v>22</v>
      </c>
      <c r="J49" s="148" t="s">
        <v>23</v>
      </c>
      <c r="K49" s="151" t="s">
        <v>22</v>
      </c>
      <c r="L49" s="159" t="s">
        <v>23</v>
      </c>
      <c r="M49" s="151" t="s">
        <v>22</v>
      </c>
      <c r="N49" s="148" t="s">
        <v>23</v>
      </c>
      <c r="O49" s="151" t="s">
        <v>24</v>
      </c>
      <c r="P49" s="148" t="s">
        <v>23</v>
      </c>
      <c r="Q49" s="178"/>
      <c r="R49" s="157"/>
      <c r="S49" s="151" t="s">
        <v>23</v>
      </c>
      <c r="T49" s="151" t="s">
        <v>25</v>
      </c>
      <c r="U49" s="151" t="s">
        <v>23</v>
      </c>
      <c r="V49" s="157"/>
      <c r="W49" s="151"/>
      <c r="X49" s="151"/>
      <c r="Y49" s="151"/>
      <c r="Z49" s="151"/>
      <c r="AA49" s="182"/>
    </row>
    <row r="50" s="1" customFormat="1" ht="14.25" spans="1:27">
      <c r="A50" s="148" t="s">
        <v>26</v>
      </c>
      <c r="B50" s="159">
        <f t="shared" ref="B50:B54" si="8">N50+P50+Q50+R50+S50+U50+V50</f>
        <v>2334.73107</v>
      </c>
      <c r="C50" s="158">
        <f>B50/B54*100</f>
        <v>59.6575865746871</v>
      </c>
      <c r="D50" s="165">
        <v>32.5147709829721</v>
      </c>
      <c r="E50" s="166">
        <v>3707.85071923077</v>
      </c>
      <c r="F50" s="167">
        <v>1186.85505</v>
      </c>
      <c r="G50" s="98">
        <v>180</v>
      </c>
      <c r="H50" s="167">
        <v>56.81552</v>
      </c>
      <c r="I50" s="98">
        <v>1965</v>
      </c>
      <c r="J50" s="167">
        <v>22.473958</v>
      </c>
      <c r="K50" s="98">
        <v>56</v>
      </c>
      <c r="L50" s="167">
        <v>6.484689</v>
      </c>
      <c r="M50" s="166">
        <v>5909</v>
      </c>
      <c r="N50" s="167">
        <v>1272.629217</v>
      </c>
      <c r="O50" s="98">
        <v>7</v>
      </c>
      <c r="P50" s="167">
        <v>10.692711</v>
      </c>
      <c r="Q50" s="165">
        <v>0.058327</v>
      </c>
      <c r="R50" s="167">
        <v>97.288791</v>
      </c>
      <c r="S50" s="167">
        <v>132.21</v>
      </c>
      <c r="T50" s="166">
        <v>215326</v>
      </c>
      <c r="U50" s="166">
        <v>744.16</v>
      </c>
      <c r="V50" s="167">
        <v>77.692024</v>
      </c>
      <c r="W50" s="98">
        <v>709</v>
      </c>
      <c r="X50" s="180">
        <v>581.270885</v>
      </c>
      <c r="Y50" s="180">
        <v>158.600178</v>
      </c>
      <c r="Z50" s="180">
        <v>127.677714</v>
      </c>
      <c r="AA50" s="182"/>
    </row>
    <row r="51" s="1" customFormat="1" ht="14.25" spans="1:27">
      <c r="A51" s="148" t="s">
        <v>27</v>
      </c>
      <c r="B51" s="159">
        <f t="shared" si="8"/>
        <v>429.36</v>
      </c>
      <c r="C51" s="158">
        <f>B51/B54*100</f>
        <v>10.9711057092788</v>
      </c>
      <c r="D51" s="158">
        <v>24.745053604114</v>
      </c>
      <c r="E51" s="148">
        <v>3510</v>
      </c>
      <c r="F51" s="148">
        <v>361.64</v>
      </c>
      <c r="G51" s="148">
        <v>192</v>
      </c>
      <c r="H51" s="148">
        <v>33.67</v>
      </c>
      <c r="I51" s="148">
        <v>576</v>
      </c>
      <c r="J51" s="148">
        <v>6.52</v>
      </c>
      <c r="K51" s="148">
        <v>0</v>
      </c>
      <c r="L51" s="148">
        <v>0</v>
      </c>
      <c r="M51" s="148">
        <v>4278</v>
      </c>
      <c r="N51" s="148">
        <v>401.83</v>
      </c>
      <c r="O51" s="148">
        <v>0</v>
      </c>
      <c r="P51" s="148">
        <v>0</v>
      </c>
      <c r="Q51" s="159">
        <v>0</v>
      </c>
      <c r="R51" s="148">
        <v>8.37</v>
      </c>
      <c r="S51" s="148">
        <v>0</v>
      </c>
      <c r="T51" s="148">
        <v>0</v>
      </c>
      <c r="U51" s="148">
        <v>0</v>
      </c>
      <c r="V51" s="148">
        <v>19.16</v>
      </c>
      <c r="W51" s="148">
        <v>0</v>
      </c>
      <c r="X51" s="148">
        <v>0</v>
      </c>
      <c r="Y51" s="148">
        <v>58.59</v>
      </c>
      <c r="Z51" s="148">
        <v>40.29</v>
      </c>
      <c r="AA51" s="182"/>
    </row>
    <row r="52" s="1" customFormat="1" ht="14.25" spans="1:27">
      <c r="A52" s="148" t="s">
        <v>28</v>
      </c>
      <c r="B52" s="159">
        <f t="shared" si="8"/>
        <v>897.15</v>
      </c>
      <c r="C52" s="158">
        <f>B52/B54*100</f>
        <v>22.9241836386238</v>
      </c>
      <c r="D52" s="158">
        <v>-32.4254498617838</v>
      </c>
      <c r="E52" s="148">
        <v>699</v>
      </c>
      <c r="F52" s="148">
        <v>231.44</v>
      </c>
      <c r="G52" s="148">
        <v>117</v>
      </c>
      <c r="H52" s="148">
        <v>21.23</v>
      </c>
      <c r="I52" s="148">
        <v>961</v>
      </c>
      <c r="J52" s="148">
        <v>10.85</v>
      </c>
      <c r="K52" s="148">
        <v>0</v>
      </c>
      <c r="L52" s="148">
        <v>0</v>
      </c>
      <c r="M52" s="148">
        <v>1777</v>
      </c>
      <c r="N52" s="148">
        <v>263.52</v>
      </c>
      <c r="O52" s="148">
        <v>2</v>
      </c>
      <c r="P52" s="148">
        <v>5.2</v>
      </c>
      <c r="Q52" s="159">
        <v>0</v>
      </c>
      <c r="R52" s="148">
        <v>49.39</v>
      </c>
      <c r="S52" s="148">
        <v>497.99</v>
      </c>
      <c r="T52" s="148">
        <v>0</v>
      </c>
      <c r="U52" s="148">
        <v>0</v>
      </c>
      <c r="V52" s="148">
        <v>81.05</v>
      </c>
      <c r="W52" s="148">
        <v>1034</v>
      </c>
      <c r="X52" s="148">
        <v>763.54</v>
      </c>
      <c r="Y52" s="148">
        <v>0</v>
      </c>
      <c r="Z52" s="148">
        <v>0</v>
      </c>
      <c r="AA52" s="182"/>
    </row>
    <row r="53" s="1" customFormat="1" spans="1:26">
      <c r="A53" s="148" t="s">
        <v>30</v>
      </c>
      <c r="B53" s="159">
        <f t="shared" si="8"/>
        <v>252.311596226415</v>
      </c>
      <c r="C53" s="158">
        <f>B53/B54*100</f>
        <v>6.44712407741029</v>
      </c>
      <c r="D53" s="159" t="s">
        <v>36</v>
      </c>
      <c r="E53" s="148">
        <v>706</v>
      </c>
      <c r="F53" s="159">
        <v>135.286023584906</v>
      </c>
      <c r="G53" s="148">
        <v>402</v>
      </c>
      <c r="H53" s="148">
        <v>64.64</v>
      </c>
      <c r="I53" s="148">
        <v>0</v>
      </c>
      <c r="J53" s="148">
        <v>0</v>
      </c>
      <c r="K53" s="148">
        <v>0</v>
      </c>
      <c r="L53" s="148">
        <v>0</v>
      </c>
      <c r="M53" s="148">
        <v>1108</v>
      </c>
      <c r="N53" s="159">
        <v>199.926023584906</v>
      </c>
      <c r="O53" s="148">
        <v>0</v>
      </c>
      <c r="P53" s="148">
        <v>0</v>
      </c>
      <c r="Q53" s="159">
        <v>0.15608679245283</v>
      </c>
      <c r="R53" s="159">
        <v>6.24042924528302</v>
      </c>
      <c r="S53" s="159">
        <v>40.37</v>
      </c>
      <c r="T53" s="148">
        <v>0</v>
      </c>
      <c r="U53" s="148">
        <v>0</v>
      </c>
      <c r="V53" s="159">
        <v>5.61905660377358</v>
      </c>
      <c r="W53" s="148">
        <v>46</v>
      </c>
      <c r="X53" s="148">
        <v>38.65</v>
      </c>
      <c r="Y53" s="148">
        <v>27.16</v>
      </c>
      <c r="Z53" s="148">
        <v>18.65</v>
      </c>
    </row>
    <row r="54" s="1" customFormat="1" spans="1:26">
      <c r="A54" s="148" t="s">
        <v>34</v>
      </c>
      <c r="B54" s="159">
        <f t="shared" si="8"/>
        <v>3913.55266622642</v>
      </c>
      <c r="C54" s="168"/>
      <c r="D54" s="148">
        <v>13.71</v>
      </c>
      <c r="E54" s="160">
        <f t="shared" ref="E54:Z54" si="9">SUM(E50:E53)</f>
        <v>8622.85071923077</v>
      </c>
      <c r="F54" s="159">
        <f t="shared" si="9"/>
        <v>1915.22107358491</v>
      </c>
      <c r="G54" s="160">
        <f t="shared" si="9"/>
        <v>891</v>
      </c>
      <c r="H54" s="159">
        <f t="shared" si="9"/>
        <v>176.35552</v>
      </c>
      <c r="I54" s="160">
        <f t="shared" si="9"/>
        <v>3502</v>
      </c>
      <c r="J54" s="159">
        <f t="shared" si="9"/>
        <v>39.843958</v>
      </c>
      <c r="K54" s="160">
        <f t="shared" si="9"/>
        <v>56</v>
      </c>
      <c r="L54" s="159">
        <f t="shared" si="9"/>
        <v>6.484689</v>
      </c>
      <c r="M54" s="160">
        <f t="shared" si="9"/>
        <v>13072</v>
      </c>
      <c r="N54" s="159">
        <f t="shared" si="9"/>
        <v>2137.90524058491</v>
      </c>
      <c r="O54" s="160">
        <f t="shared" si="9"/>
        <v>9</v>
      </c>
      <c r="P54" s="159">
        <f t="shared" si="9"/>
        <v>15.892711</v>
      </c>
      <c r="Q54" s="159">
        <f t="shared" si="9"/>
        <v>0.21441379245283</v>
      </c>
      <c r="R54" s="159">
        <f t="shared" si="9"/>
        <v>161.289220245283</v>
      </c>
      <c r="S54" s="159">
        <f t="shared" si="9"/>
        <v>670.57</v>
      </c>
      <c r="T54" s="160">
        <f t="shared" si="9"/>
        <v>215326</v>
      </c>
      <c r="U54" s="159">
        <f t="shared" si="9"/>
        <v>744.16</v>
      </c>
      <c r="V54" s="159">
        <f t="shared" si="9"/>
        <v>183.521080603774</v>
      </c>
      <c r="W54" s="160">
        <f t="shared" si="9"/>
        <v>1789</v>
      </c>
      <c r="X54" s="159">
        <f t="shared" si="9"/>
        <v>1383.460885</v>
      </c>
      <c r="Y54" s="159">
        <f t="shared" si="9"/>
        <v>244.350178</v>
      </c>
      <c r="Z54" s="159">
        <f t="shared" si="9"/>
        <v>186.617714</v>
      </c>
    </row>
    <row r="55" s="1" customFormat="1" ht="20.25" spans="1:26">
      <c r="A55" s="162" t="s">
        <v>40</v>
      </c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79"/>
      <c r="R55" s="162"/>
      <c r="S55" s="162"/>
      <c r="T55" s="162"/>
      <c r="U55" s="162"/>
      <c r="V55" s="162"/>
      <c r="W55" s="162"/>
      <c r="X55" s="162"/>
      <c r="Y55" s="162"/>
      <c r="Z55" s="162"/>
    </row>
    <row r="56" s="1" customFormat="1" spans="1:26">
      <c r="A56" s="147" t="s">
        <v>2</v>
      </c>
      <c r="B56" s="148" t="s">
        <v>3</v>
      </c>
      <c r="C56" s="149" t="s">
        <v>4</v>
      </c>
      <c r="D56" s="150" t="s">
        <v>5</v>
      </c>
      <c r="E56" s="151" t="s">
        <v>6</v>
      </c>
      <c r="F56" s="151"/>
      <c r="G56" s="151"/>
      <c r="H56" s="151"/>
      <c r="I56" s="151"/>
      <c r="J56" s="151"/>
      <c r="K56" s="151"/>
      <c r="L56" s="151"/>
      <c r="M56" s="151"/>
      <c r="N56" s="151"/>
      <c r="O56" s="148" t="s">
        <v>7</v>
      </c>
      <c r="P56" s="148"/>
      <c r="Q56" s="172" t="s">
        <v>8</v>
      </c>
      <c r="R56" s="150" t="s">
        <v>9</v>
      </c>
      <c r="S56" s="150" t="s">
        <v>10</v>
      </c>
      <c r="T56" s="173" t="s">
        <v>11</v>
      </c>
      <c r="U56" s="174"/>
      <c r="V56" s="150" t="s">
        <v>12</v>
      </c>
      <c r="W56" s="151" t="s">
        <v>13</v>
      </c>
      <c r="X56" s="151" t="s">
        <v>14</v>
      </c>
      <c r="Y56" s="151" t="s">
        <v>15</v>
      </c>
      <c r="Z56" s="151" t="s">
        <v>16</v>
      </c>
    </row>
    <row r="57" s="1" customFormat="1" spans="1:26">
      <c r="A57" s="147"/>
      <c r="B57" s="148"/>
      <c r="C57" s="152"/>
      <c r="D57" s="153"/>
      <c r="E57" s="151" t="s">
        <v>17</v>
      </c>
      <c r="F57" s="151"/>
      <c r="G57" s="154" t="s">
        <v>18</v>
      </c>
      <c r="H57" s="155"/>
      <c r="I57" s="148" t="s">
        <v>19</v>
      </c>
      <c r="J57" s="148"/>
      <c r="K57" s="148" t="s">
        <v>20</v>
      </c>
      <c r="L57" s="148"/>
      <c r="M57" s="148" t="s">
        <v>21</v>
      </c>
      <c r="N57" s="148"/>
      <c r="O57" s="148"/>
      <c r="P57" s="148"/>
      <c r="Q57" s="175"/>
      <c r="R57" s="153"/>
      <c r="S57" s="157"/>
      <c r="T57" s="176"/>
      <c r="U57" s="177"/>
      <c r="V57" s="153"/>
      <c r="W57" s="151"/>
      <c r="X57" s="151"/>
      <c r="Y57" s="151"/>
      <c r="Z57" s="151"/>
    </row>
    <row r="58" s="1" customFormat="1" ht="24" spans="1:26">
      <c r="A58" s="147"/>
      <c r="B58" s="148"/>
      <c r="C58" s="156"/>
      <c r="D58" s="157"/>
      <c r="E58" s="151" t="s">
        <v>22</v>
      </c>
      <c r="F58" s="148" t="s">
        <v>23</v>
      </c>
      <c r="G58" s="151" t="s">
        <v>22</v>
      </c>
      <c r="H58" s="148" t="s">
        <v>23</v>
      </c>
      <c r="I58" s="151" t="s">
        <v>22</v>
      </c>
      <c r="J58" s="148" t="s">
        <v>23</v>
      </c>
      <c r="K58" s="151" t="s">
        <v>22</v>
      </c>
      <c r="L58" s="159" t="s">
        <v>23</v>
      </c>
      <c r="M58" s="151" t="s">
        <v>22</v>
      </c>
      <c r="N58" s="148" t="s">
        <v>23</v>
      </c>
      <c r="O58" s="151" t="s">
        <v>24</v>
      </c>
      <c r="P58" s="148" t="s">
        <v>23</v>
      </c>
      <c r="Q58" s="178"/>
      <c r="R58" s="157"/>
      <c r="S58" s="151" t="s">
        <v>23</v>
      </c>
      <c r="T58" s="151" t="s">
        <v>25</v>
      </c>
      <c r="U58" s="151" t="s">
        <v>23</v>
      </c>
      <c r="V58" s="157"/>
      <c r="W58" s="151"/>
      <c r="X58" s="151"/>
      <c r="Y58" s="151"/>
      <c r="Z58" s="151"/>
    </row>
    <row r="59" s="1" customFormat="1" spans="1:26">
      <c r="A59" s="148" t="s">
        <v>26</v>
      </c>
      <c r="B59" s="159">
        <f t="shared" ref="B59:B62" si="10">N59+P59+Q59+R59+S59+U59+V59</f>
        <v>2392.03942</v>
      </c>
      <c r="C59" s="158">
        <f>B59/B62*100</f>
        <v>68.4801724911539</v>
      </c>
      <c r="D59" s="165">
        <v>22.2965941694502</v>
      </c>
      <c r="E59" s="166">
        <v>5102.20689230769</v>
      </c>
      <c r="F59" s="167">
        <v>1584.069801</v>
      </c>
      <c r="G59" s="98">
        <v>107</v>
      </c>
      <c r="H59" s="167">
        <v>34.157733</v>
      </c>
      <c r="I59" s="98">
        <v>5811</v>
      </c>
      <c r="J59" s="167">
        <v>66.070877</v>
      </c>
      <c r="K59" s="98">
        <v>37</v>
      </c>
      <c r="L59" s="167">
        <v>5.354646</v>
      </c>
      <c r="M59" s="166">
        <v>11057</v>
      </c>
      <c r="N59" s="167">
        <v>1689.653057</v>
      </c>
      <c r="O59" s="98">
        <v>1</v>
      </c>
      <c r="P59" s="167">
        <v>0.333963</v>
      </c>
      <c r="Q59" s="165">
        <v>0.07369</v>
      </c>
      <c r="R59" s="167">
        <v>38.932371</v>
      </c>
      <c r="S59" s="167">
        <v>480.05</v>
      </c>
      <c r="T59" s="166">
        <v>0</v>
      </c>
      <c r="U59" s="166">
        <v>0</v>
      </c>
      <c r="V59" s="167">
        <v>182.996339</v>
      </c>
      <c r="W59" s="98">
        <v>1264</v>
      </c>
      <c r="X59" s="180">
        <v>797.304441</v>
      </c>
      <c r="Y59" s="180">
        <v>179.436908</v>
      </c>
      <c r="Z59" s="180">
        <v>138.064571</v>
      </c>
    </row>
    <row r="60" s="1" customFormat="1" spans="1:26">
      <c r="A60" s="148" t="s">
        <v>27</v>
      </c>
      <c r="B60" s="159">
        <f t="shared" si="10"/>
        <v>1029.25</v>
      </c>
      <c r="C60" s="158">
        <f>B60/B62*100</f>
        <v>29.4657424736421</v>
      </c>
      <c r="D60" s="159">
        <v>-2.56082552305216</v>
      </c>
      <c r="E60" s="148">
        <v>4892</v>
      </c>
      <c r="F60" s="148">
        <v>921.22</v>
      </c>
      <c r="G60" s="169">
        <v>235</v>
      </c>
      <c r="H60" s="148">
        <v>41.27</v>
      </c>
      <c r="I60" s="169">
        <v>433</v>
      </c>
      <c r="J60" s="148">
        <v>4.89</v>
      </c>
      <c r="K60" s="169">
        <v>0</v>
      </c>
      <c r="L60" s="148">
        <v>0</v>
      </c>
      <c r="M60" s="169">
        <v>5560</v>
      </c>
      <c r="N60" s="148">
        <v>967.38</v>
      </c>
      <c r="O60" s="169">
        <v>21</v>
      </c>
      <c r="P60" s="148">
        <v>24.39</v>
      </c>
      <c r="Q60" s="159">
        <v>0</v>
      </c>
      <c r="R60" s="148">
        <v>15.44</v>
      </c>
      <c r="S60" s="148">
        <v>0</v>
      </c>
      <c r="T60" s="169">
        <v>0</v>
      </c>
      <c r="U60" s="148">
        <v>0</v>
      </c>
      <c r="V60" s="148">
        <v>22.04</v>
      </c>
      <c r="W60" s="148">
        <v>0</v>
      </c>
      <c r="X60" s="148">
        <v>0</v>
      </c>
      <c r="Y60" s="148">
        <v>107.69</v>
      </c>
      <c r="Z60" s="148">
        <v>64.37</v>
      </c>
    </row>
    <row r="61" s="1" customFormat="1" spans="1:26">
      <c r="A61" s="148" t="s">
        <v>32</v>
      </c>
      <c r="B61" s="159">
        <f t="shared" si="10"/>
        <v>71.75</v>
      </c>
      <c r="C61" s="158">
        <f>B61/B62*100</f>
        <v>2.0540850352041</v>
      </c>
      <c r="D61" s="159">
        <v>-87.6992971026916</v>
      </c>
      <c r="E61" s="148">
        <v>8</v>
      </c>
      <c r="F61" s="148">
        <v>4.4</v>
      </c>
      <c r="G61" s="169">
        <v>0</v>
      </c>
      <c r="H61" s="148">
        <v>0</v>
      </c>
      <c r="I61" s="169">
        <v>0</v>
      </c>
      <c r="J61" s="148">
        <v>0</v>
      </c>
      <c r="K61" s="169">
        <v>0</v>
      </c>
      <c r="L61" s="148">
        <v>0</v>
      </c>
      <c r="M61" s="169">
        <v>8</v>
      </c>
      <c r="N61" s="148">
        <v>4.4</v>
      </c>
      <c r="O61" s="169">
        <v>0</v>
      </c>
      <c r="P61" s="148">
        <v>0</v>
      </c>
      <c r="Q61" s="159">
        <v>0</v>
      </c>
      <c r="R61" s="148">
        <v>0</v>
      </c>
      <c r="S61" s="148">
        <v>67.35</v>
      </c>
      <c r="T61" s="169">
        <v>0</v>
      </c>
      <c r="U61" s="148">
        <v>0</v>
      </c>
      <c r="V61" s="148">
        <v>0</v>
      </c>
      <c r="W61" s="148">
        <v>6736</v>
      </c>
      <c r="X61" s="148">
        <v>373.35</v>
      </c>
      <c r="Y61" s="148">
        <v>0</v>
      </c>
      <c r="Z61" s="148">
        <v>0</v>
      </c>
    </row>
    <row r="62" s="1" customFormat="1" spans="1:26">
      <c r="A62" s="148" t="s">
        <v>34</v>
      </c>
      <c r="B62" s="159">
        <f t="shared" si="10"/>
        <v>3493.03942</v>
      </c>
      <c r="C62" s="168"/>
      <c r="D62" s="159">
        <v>-2.85</v>
      </c>
      <c r="E62" s="160">
        <f t="shared" ref="E62:Z62" si="11">SUM(E59:E61)</f>
        <v>10002.2068923077</v>
      </c>
      <c r="F62" s="159">
        <f t="shared" si="11"/>
        <v>2509.689801</v>
      </c>
      <c r="G62" s="160">
        <f t="shared" si="11"/>
        <v>342</v>
      </c>
      <c r="H62" s="159">
        <f t="shared" si="11"/>
        <v>75.427733</v>
      </c>
      <c r="I62" s="160">
        <f t="shared" si="11"/>
        <v>6244</v>
      </c>
      <c r="J62" s="159">
        <f t="shared" si="11"/>
        <v>70.960877</v>
      </c>
      <c r="K62" s="160">
        <f t="shared" si="11"/>
        <v>37</v>
      </c>
      <c r="L62" s="159">
        <f t="shared" si="11"/>
        <v>5.354646</v>
      </c>
      <c r="M62" s="160">
        <f t="shared" si="11"/>
        <v>16625</v>
      </c>
      <c r="N62" s="159">
        <f t="shared" si="11"/>
        <v>2661.433057</v>
      </c>
      <c r="O62" s="160">
        <f t="shared" si="11"/>
        <v>22</v>
      </c>
      <c r="P62" s="159">
        <f t="shared" si="11"/>
        <v>24.723963</v>
      </c>
      <c r="Q62" s="159">
        <f t="shared" si="11"/>
        <v>0.07369</v>
      </c>
      <c r="R62" s="159">
        <f t="shared" si="11"/>
        <v>54.372371</v>
      </c>
      <c r="S62" s="160">
        <f t="shared" si="11"/>
        <v>547.4</v>
      </c>
      <c r="T62" s="160">
        <f t="shared" si="11"/>
        <v>0</v>
      </c>
      <c r="U62" s="159">
        <f t="shared" si="11"/>
        <v>0</v>
      </c>
      <c r="V62" s="159">
        <f t="shared" si="11"/>
        <v>205.036339</v>
      </c>
      <c r="W62" s="160">
        <f t="shared" si="11"/>
        <v>8000</v>
      </c>
      <c r="X62" s="159">
        <f t="shared" si="11"/>
        <v>1170.654441</v>
      </c>
      <c r="Y62" s="159">
        <f t="shared" si="11"/>
        <v>287.126908</v>
      </c>
      <c r="Z62" s="159">
        <f t="shared" si="11"/>
        <v>202.434571</v>
      </c>
    </row>
    <row r="63" s="1" customFormat="1" ht="20.25" spans="1:26">
      <c r="A63" s="162" t="s">
        <v>41</v>
      </c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79"/>
      <c r="R63" s="162"/>
      <c r="S63" s="162"/>
      <c r="T63" s="162"/>
      <c r="U63" s="162"/>
      <c r="V63" s="162"/>
      <c r="W63" s="162"/>
      <c r="X63" s="162"/>
      <c r="Y63" s="162"/>
      <c r="Z63" s="162"/>
    </row>
    <row r="64" s="1" customFormat="1" spans="1:26">
      <c r="A64" s="147" t="s">
        <v>2</v>
      </c>
      <c r="B64" s="148" t="s">
        <v>3</v>
      </c>
      <c r="C64" s="149" t="s">
        <v>4</v>
      </c>
      <c r="D64" s="150" t="s">
        <v>5</v>
      </c>
      <c r="E64" s="151" t="s">
        <v>6</v>
      </c>
      <c r="F64" s="151"/>
      <c r="G64" s="151"/>
      <c r="H64" s="151"/>
      <c r="I64" s="151"/>
      <c r="J64" s="151"/>
      <c r="K64" s="151"/>
      <c r="L64" s="151"/>
      <c r="M64" s="151"/>
      <c r="N64" s="151"/>
      <c r="O64" s="148" t="s">
        <v>7</v>
      </c>
      <c r="P64" s="148"/>
      <c r="Q64" s="172" t="s">
        <v>8</v>
      </c>
      <c r="R64" s="150" t="s">
        <v>9</v>
      </c>
      <c r="S64" s="150" t="s">
        <v>10</v>
      </c>
      <c r="T64" s="173" t="s">
        <v>11</v>
      </c>
      <c r="U64" s="174"/>
      <c r="V64" s="150" t="s">
        <v>12</v>
      </c>
      <c r="W64" s="151" t="s">
        <v>13</v>
      </c>
      <c r="X64" s="151" t="s">
        <v>14</v>
      </c>
      <c r="Y64" s="151" t="s">
        <v>15</v>
      </c>
      <c r="Z64" s="151" t="s">
        <v>16</v>
      </c>
    </row>
    <row r="65" s="1" customFormat="1" spans="1:26">
      <c r="A65" s="147"/>
      <c r="B65" s="148"/>
      <c r="C65" s="152"/>
      <c r="D65" s="153"/>
      <c r="E65" s="151" t="s">
        <v>17</v>
      </c>
      <c r="F65" s="151"/>
      <c r="G65" s="154" t="s">
        <v>18</v>
      </c>
      <c r="H65" s="155"/>
      <c r="I65" s="148" t="s">
        <v>19</v>
      </c>
      <c r="J65" s="148"/>
      <c r="K65" s="148" t="s">
        <v>20</v>
      </c>
      <c r="L65" s="148"/>
      <c r="M65" s="148" t="s">
        <v>21</v>
      </c>
      <c r="N65" s="148"/>
      <c r="O65" s="148"/>
      <c r="P65" s="148"/>
      <c r="Q65" s="175"/>
      <c r="R65" s="153"/>
      <c r="S65" s="157"/>
      <c r="T65" s="176"/>
      <c r="U65" s="177"/>
      <c r="V65" s="153"/>
      <c r="W65" s="151"/>
      <c r="X65" s="151"/>
      <c r="Y65" s="151"/>
      <c r="Z65" s="151"/>
    </row>
    <row r="66" s="1" customFormat="1" ht="24" spans="1:26">
      <c r="A66" s="147"/>
      <c r="B66" s="148"/>
      <c r="C66" s="156"/>
      <c r="D66" s="157"/>
      <c r="E66" s="151" t="s">
        <v>22</v>
      </c>
      <c r="F66" s="148" t="s">
        <v>23</v>
      </c>
      <c r="G66" s="151" t="s">
        <v>22</v>
      </c>
      <c r="H66" s="148" t="s">
        <v>23</v>
      </c>
      <c r="I66" s="151" t="s">
        <v>22</v>
      </c>
      <c r="J66" s="148" t="s">
        <v>23</v>
      </c>
      <c r="K66" s="151" t="s">
        <v>22</v>
      </c>
      <c r="L66" s="159" t="s">
        <v>23</v>
      </c>
      <c r="M66" s="151" t="s">
        <v>22</v>
      </c>
      <c r="N66" s="148" t="s">
        <v>23</v>
      </c>
      <c r="O66" s="151" t="s">
        <v>24</v>
      </c>
      <c r="P66" s="148" t="s">
        <v>23</v>
      </c>
      <c r="Q66" s="178"/>
      <c r="R66" s="157"/>
      <c r="S66" s="151" t="s">
        <v>23</v>
      </c>
      <c r="T66" s="151" t="s">
        <v>25</v>
      </c>
      <c r="U66" s="151" t="s">
        <v>23</v>
      </c>
      <c r="V66" s="157"/>
      <c r="W66" s="151"/>
      <c r="X66" s="151"/>
      <c r="Y66" s="151"/>
      <c r="Z66" s="151"/>
    </row>
    <row r="67" s="1" customFormat="1" spans="1:26">
      <c r="A67" s="148" t="s">
        <v>26</v>
      </c>
      <c r="B67" s="159">
        <f t="shared" ref="B67:B70" si="12">N67+P67+Q67+R67+S67+U67+V67</f>
        <v>1766.926235</v>
      </c>
      <c r="C67" s="158">
        <f>B67/B70*100</f>
        <v>62.4614623951973</v>
      </c>
      <c r="D67" s="158">
        <v>32.943989038291</v>
      </c>
      <c r="E67" s="184">
        <v>2432.25980384615</v>
      </c>
      <c r="F67" s="57">
        <v>887.145868</v>
      </c>
      <c r="G67" s="184">
        <v>132</v>
      </c>
      <c r="H67" s="57">
        <v>42.240911</v>
      </c>
      <c r="I67" s="184">
        <v>2341</v>
      </c>
      <c r="J67" s="57">
        <v>26.505263</v>
      </c>
      <c r="K67" s="184">
        <v>52</v>
      </c>
      <c r="L67" s="57">
        <v>5.467801</v>
      </c>
      <c r="M67" s="195">
        <v>4957</v>
      </c>
      <c r="N67" s="196">
        <v>961.359843</v>
      </c>
      <c r="O67" s="106">
        <v>6</v>
      </c>
      <c r="P67" s="167">
        <v>17.054218</v>
      </c>
      <c r="Q67" s="57">
        <v>0.000523</v>
      </c>
      <c r="R67" s="167">
        <v>47.901665</v>
      </c>
      <c r="S67" s="57">
        <v>28.49</v>
      </c>
      <c r="T67" s="106">
        <v>186307</v>
      </c>
      <c r="U67" s="106">
        <v>643.88</v>
      </c>
      <c r="V67" s="167">
        <v>68.239986</v>
      </c>
      <c r="W67" s="198">
        <v>709</v>
      </c>
      <c r="X67" s="61">
        <v>594.031778</v>
      </c>
      <c r="Y67" s="57">
        <v>100.429849</v>
      </c>
      <c r="Z67" s="57">
        <v>74.776548</v>
      </c>
    </row>
    <row r="68" s="1" customFormat="1" spans="1:26">
      <c r="A68" s="148" t="s">
        <v>27</v>
      </c>
      <c r="B68" s="159">
        <f t="shared" si="12"/>
        <v>490.93</v>
      </c>
      <c r="C68" s="158">
        <f>B68/B70*100</f>
        <v>17.3545477599829</v>
      </c>
      <c r="D68" s="158">
        <v>88.500230379358</v>
      </c>
      <c r="E68" s="148">
        <v>677</v>
      </c>
      <c r="F68" s="148">
        <v>128.5</v>
      </c>
      <c r="G68" s="148">
        <v>526</v>
      </c>
      <c r="H68" s="148">
        <v>98.05</v>
      </c>
      <c r="I68" s="148">
        <v>102</v>
      </c>
      <c r="J68" s="148">
        <v>1.15</v>
      </c>
      <c r="K68" s="148">
        <v>0</v>
      </c>
      <c r="L68" s="148">
        <v>0</v>
      </c>
      <c r="M68" s="148">
        <v>1305</v>
      </c>
      <c r="N68" s="148">
        <v>227.7</v>
      </c>
      <c r="O68" s="148">
        <v>1</v>
      </c>
      <c r="P68" s="148">
        <v>0.57</v>
      </c>
      <c r="Q68" s="159">
        <v>0</v>
      </c>
      <c r="R68" s="148">
        <v>11.12</v>
      </c>
      <c r="S68" s="148">
        <v>187.3</v>
      </c>
      <c r="T68" s="148">
        <v>0</v>
      </c>
      <c r="U68" s="148">
        <v>0</v>
      </c>
      <c r="V68" s="148">
        <v>64.24</v>
      </c>
      <c r="W68" s="148">
        <v>0</v>
      </c>
      <c r="X68" s="148">
        <v>0</v>
      </c>
      <c r="Y68" s="148">
        <v>43.12</v>
      </c>
      <c r="Z68" s="148">
        <v>24.73</v>
      </c>
    </row>
    <row r="69" s="1" customFormat="1" spans="1:26">
      <c r="A69" s="148" t="s">
        <v>28</v>
      </c>
      <c r="B69" s="159">
        <f t="shared" si="12"/>
        <v>570.97</v>
      </c>
      <c r="C69" s="158">
        <f>B69/B70*100</f>
        <v>20.1839898448199</v>
      </c>
      <c r="D69" s="159">
        <v>-3.95794785534062</v>
      </c>
      <c r="E69" s="148">
        <v>102</v>
      </c>
      <c r="F69" s="148">
        <v>24.02</v>
      </c>
      <c r="G69" s="148">
        <v>104</v>
      </c>
      <c r="H69" s="148">
        <v>15.49</v>
      </c>
      <c r="I69" s="148">
        <v>835</v>
      </c>
      <c r="J69" s="148">
        <v>9.45</v>
      </c>
      <c r="K69" s="148">
        <v>1</v>
      </c>
      <c r="L69" s="148">
        <v>0.11</v>
      </c>
      <c r="M69" s="148">
        <v>1042</v>
      </c>
      <c r="N69" s="148">
        <v>49.07</v>
      </c>
      <c r="O69" s="148">
        <v>0</v>
      </c>
      <c r="P69" s="148">
        <v>0</v>
      </c>
      <c r="Q69" s="159">
        <v>0</v>
      </c>
      <c r="R69" s="148">
        <v>2.33</v>
      </c>
      <c r="S69" s="148">
        <v>504.13</v>
      </c>
      <c r="T69" s="148">
        <v>0</v>
      </c>
      <c r="U69" s="148">
        <v>0</v>
      </c>
      <c r="V69" s="148">
        <v>15.44</v>
      </c>
      <c r="W69" s="148">
        <v>1374</v>
      </c>
      <c r="X69" s="148">
        <v>732.07</v>
      </c>
      <c r="Y69" s="148">
        <v>0</v>
      </c>
      <c r="Z69" s="148">
        <v>0</v>
      </c>
    </row>
    <row r="70" s="1" customFormat="1" spans="1:26">
      <c r="A70" s="148" t="s">
        <v>34</v>
      </c>
      <c r="B70" s="159">
        <f t="shared" si="12"/>
        <v>2828.826235</v>
      </c>
      <c r="C70" s="168"/>
      <c r="D70" s="148">
        <v>29.52</v>
      </c>
      <c r="E70" s="160">
        <f t="shared" ref="E70:Z70" si="13">SUM(E67:E69)</f>
        <v>3211.25980384615</v>
      </c>
      <c r="F70" s="159">
        <f t="shared" si="13"/>
        <v>1039.665868</v>
      </c>
      <c r="G70" s="160">
        <f t="shared" si="13"/>
        <v>762</v>
      </c>
      <c r="H70" s="159">
        <f t="shared" si="13"/>
        <v>155.780911</v>
      </c>
      <c r="I70" s="160">
        <f t="shared" si="13"/>
        <v>3278</v>
      </c>
      <c r="J70" s="159">
        <f t="shared" si="13"/>
        <v>37.105263</v>
      </c>
      <c r="K70" s="160">
        <f t="shared" si="13"/>
        <v>53</v>
      </c>
      <c r="L70" s="159">
        <f t="shared" si="13"/>
        <v>5.577801</v>
      </c>
      <c r="M70" s="160">
        <f t="shared" si="13"/>
        <v>7304</v>
      </c>
      <c r="N70" s="159">
        <f t="shared" si="13"/>
        <v>1238.129843</v>
      </c>
      <c r="O70" s="160">
        <f t="shared" si="13"/>
        <v>7</v>
      </c>
      <c r="P70" s="159">
        <f t="shared" si="13"/>
        <v>17.624218</v>
      </c>
      <c r="Q70" s="159">
        <f t="shared" si="13"/>
        <v>0.000523</v>
      </c>
      <c r="R70" s="159">
        <f t="shared" si="13"/>
        <v>61.351665</v>
      </c>
      <c r="S70" s="159">
        <f t="shared" si="13"/>
        <v>719.92</v>
      </c>
      <c r="T70" s="160">
        <f t="shared" si="13"/>
        <v>186307</v>
      </c>
      <c r="U70" s="159">
        <f t="shared" si="13"/>
        <v>643.88</v>
      </c>
      <c r="V70" s="159">
        <f t="shared" si="13"/>
        <v>147.919986</v>
      </c>
      <c r="W70" s="160">
        <f t="shared" si="13"/>
        <v>2083</v>
      </c>
      <c r="X70" s="159">
        <f t="shared" si="13"/>
        <v>1326.101778</v>
      </c>
      <c r="Y70" s="159">
        <f t="shared" si="13"/>
        <v>143.549849</v>
      </c>
      <c r="Z70" s="159">
        <f t="shared" si="13"/>
        <v>99.506548</v>
      </c>
    </row>
    <row r="71" s="1" customFormat="1" ht="20.25" spans="1:26">
      <c r="A71" s="162" t="s">
        <v>42</v>
      </c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79"/>
      <c r="R71" s="162"/>
      <c r="S71" s="162"/>
      <c r="T71" s="162"/>
      <c r="U71" s="162"/>
      <c r="V71" s="162"/>
      <c r="W71" s="162"/>
      <c r="X71" s="162"/>
      <c r="Y71" s="162"/>
      <c r="Z71" s="162"/>
    </row>
    <row r="72" s="1" customFormat="1" spans="1:26">
      <c r="A72" s="147" t="s">
        <v>2</v>
      </c>
      <c r="B72" s="148" t="s">
        <v>3</v>
      </c>
      <c r="C72" s="149" t="s">
        <v>4</v>
      </c>
      <c r="D72" s="150" t="s">
        <v>5</v>
      </c>
      <c r="E72" s="151" t="s">
        <v>6</v>
      </c>
      <c r="F72" s="151"/>
      <c r="G72" s="151"/>
      <c r="H72" s="151"/>
      <c r="I72" s="151"/>
      <c r="J72" s="151"/>
      <c r="K72" s="151"/>
      <c r="L72" s="151"/>
      <c r="M72" s="151"/>
      <c r="N72" s="151"/>
      <c r="O72" s="148" t="s">
        <v>7</v>
      </c>
      <c r="P72" s="148"/>
      <c r="Q72" s="172" t="s">
        <v>8</v>
      </c>
      <c r="R72" s="150" t="s">
        <v>9</v>
      </c>
      <c r="S72" s="150" t="s">
        <v>10</v>
      </c>
      <c r="T72" s="173" t="s">
        <v>11</v>
      </c>
      <c r="U72" s="174"/>
      <c r="V72" s="150" t="s">
        <v>12</v>
      </c>
      <c r="W72" s="151" t="s">
        <v>13</v>
      </c>
      <c r="X72" s="151" t="s">
        <v>14</v>
      </c>
      <c r="Y72" s="151" t="s">
        <v>15</v>
      </c>
      <c r="Z72" s="151" t="s">
        <v>16</v>
      </c>
    </row>
    <row r="73" s="1" customFormat="1" spans="1:26">
      <c r="A73" s="147"/>
      <c r="B73" s="148"/>
      <c r="C73" s="152"/>
      <c r="D73" s="153"/>
      <c r="E73" s="151" t="s">
        <v>17</v>
      </c>
      <c r="F73" s="151"/>
      <c r="G73" s="154" t="s">
        <v>18</v>
      </c>
      <c r="H73" s="155"/>
      <c r="I73" s="148" t="s">
        <v>19</v>
      </c>
      <c r="J73" s="148"/>
      <c r="K73" s="148" t="s">
        <v>20</v>
      </c>
      <c r="L73" s="148"/>
      <c r="M73" s="148" t="s">
        <v>21</v>
      </c>
      <c r="N73" s="148"/>
      <c r="O73" s="148"/>
      <c r="P73" s="148"/>
      <c r="Q73" s="175"/>
      <c r="R73" s="153"/>
      <c r="S73" s="157"/>
      <c r="T73" s="176"/>
      <c r="U73" s="177"/>
      <c r="V73" s="153"/>
      <c r="W73" s="151"/>
      <c r="X73" s="151"/>
      <c r="Y73" s="151"/>
      <c r="Z73" s="151"/>
    </row>
    <row r="74" s="1" customFormat="1" ht="24" spans="1:26">
      <c r="A74" s="147"/>
      <c r="B74" s="148"/>
      <c r="C74" s="156"/>
      <c r="D74" s="157"/>
      <c r="E74" s="151" t="s">
        <v>22</v>
      </c>
      <c r="F74" s="148" t="s">
        <v>23</v>
      </c>
      <c r="G74" s="151" t="s">
        <v>22</v>
      </c>
      <c r="H74" s="148" t="s">
        <v>23</v>
      </c>
      <c r="I74" s="151" t="s">
        <v>22</v>
      </c>
      <c r="J74" s="148" t="s">
        <v>23</v>
      </c>
      <c r="K74" s="151" t="s">
        <v>22</v>
      </c>
      <c r="L74" s="159" t="s">
        <v>23</v>
      </c>
      <c r="M74" s="151" t="s">
        <v>22</v>
      </c>
      <c r="N74" s="148" t="s">
        <v>23</v>
      </c>
      <c r="O74" s="151" t="s">
        <v>24</v>
      </c>
      <c r="P74" s="148" t="s">
        <v>23</v>
      </c>
      <c r="Q74" s="178"/>
      <c r="R74" s="157"/>
      <c r="S74" s="151" t="s">
        <v>23</v>
      </c>
      <c r="T74" s="151" t="s">
        <v>25</v>
      </c>
      <c r="U74" s="151" t="s">
        <v>23</v>
      </c>
      <c r="V74" s="157"/>
      <c r="W74" s="151"/>
      <c r="X74" s="151"/>
      <c r="Y74" s="151"/>
      <c r="Z74" s="151"/>
    </row>
    <row r="75" s="1" customFormat="1" spans="1:26">
      <c r="A75" s="148" t="s">
        <v>26</v>
      </c>
      <c r="B75" s="159">
        <f t="shared" ref="B75:B78" si="14">N75+P75+Q75+R75+S75+U75+V75</f>
        <v>3989.57407</v>
      </c>
      <c r="C75" s="158">
        <f>B75/B78*100</f>
        <v>82.5105767591448</v>
      </c>
      <c r="D75" s="165">
        <v>9.64985896626724</v>
      </c>
      <c r="E75" s="166">
        <v>10215</v>
      </c>
      <c r="F75" s="167">
        <v>3718.119165</v>
      </c>
      <c r="G75" s="98">
        <v>0</v>
      </c>
      <c r="H75" s="167">
        <v>0</v>
      </c>
      <c r="I75" s="98">
        <v>6227</v>
      </c>
      <c r="J75" s="167">
        <v>71.454863</v>
      </c>
      <c r="K75" s="98">
        <v>44</v>
      </c>
      <c r="L75" s="167">
        <v>4.495273</v>
      </c>
      <c r="M75" s="166">
        <v>16486</v>
      </c>
      <c r="N75" s="167">
        <v>3794.069301</v>
      </c>
      <c r="O75" s="98">
        <v>8</v>
      </c>
      <c r="P75" s="167">
        <v>9.419118</v>
      </c>
      <c r="Q75" s="165">
        <v>-0.800903</v>
      </c>
      <c r="R75" s="167">
        <v>42.628445</v>
      </c>
      <c r="S75" s="166">
        <v>0</v>
      </c>
      <c r="T75" s="166">
        <v>0</v>
      </c>
      <c r="U75" s="166">
        <v>0</v>
      </c>
      <c r="V75" s="167">
        <v>144.258109</v>
      </c>
      <c r="W75" s="98">
        <v>2677</v>
      </c>
      <c r="X75" s="180">
        <v>1862.503651</v>
      </c>
      <c r="Y75" s="180">
        <v>391.037024</v>
      </c>
      <c r="Z75" s="180">
        <v>301.923903</v>
      </c>
    </row>
    <row r="76" s="1" customFormat="1" spans="1:26">
      <c r="A76" s="148" t="s">
        <v>27</v>
      </c>
      <c r="B76" s="159">
        <f t="shared" si="14"/>
        <v>669.28</v>
      </c>
      <c r="C76" s="158">
        <f>B76/B78*100</f>
        <v>13.8417479772121</v>
      </c>
      <c r="D76" s="159">
        <v>14.1765328056229</v>
      </c>
      <c r="E76" s="148">
        <v>3662</v>
      </c>
      <c r="F76" s="159">
        <v>617.44</v>
      </c>
      <c r="G76" s="160">
        <v>106</v>
      </c>
      <c r="H76" s="159">
        <v>18.36</v>
      </c>
      <c r="I76" s="148">
        <v>302</v>
      </c>
      <c r="J76" s="148">
        <v>3.4</v>
      </c>
      <c r="K76" s="148">
        <v>0</v>
      </c>
      <c r="L76" s="148">
        <v>0</v>
      </c>
      <c r="M76" s="148">
        <v>4070</v>
      </c>
      <c r="N76" s="148">
        <v>639.2</v>
      </c>
      <c r="O76" s="148">
        <v>0</v>
      </c>
      <c r="P76" s="148">
        <v>0</v>
      </c>
      <c r="Q76" s="159">
        <v>0</v>
      </c>
      <c r="R76" s="148">
        <v>1.94</v>
      </c>
      <c r="S76" s="148">
        <v>0</v>
      </c>
      <c r="T76" s="148">
        <v>0</v>
      </c>
      <c r="U76" s="148">
        <v>0</v>
      </c>
      <c r="V76" s="148">
        <v>28.14</v>
      </c>
      <c r="W76" s="148">
        <v>0</v>
      </c>
      <c r="X76" s="148">
        <v>0</v>
      </c>
      <c r="Y76" s="148">
        <v>0</v>
      </c>
      <c r="Z76" s="148">
        <v>0</v>
      </c>
    </row>
    <row r="77" s="1" customFormat="1" spans="1:26">
      <c r="A77" s="148" t="s">
        <v>30</v>
      </c>
      <c r="B77" s="159">
        <f t="shared" si="14"/>
        <v>176.373396226416</v>
      </c>
      <c r="C77" s="158">
        <f>B77/B78*100</f>
        <v>3.64767526364305</v>
      </c>
      <c r="D77" s="159" t="s">
        <v>36</v>
      </c>
      <c r="E77" s="148">
        <v>744</v>
      </c>
      <c r="F77" s="159">
        <v>174.96</v>
      </c>
      <c r="G77" s="160">
        <v>1</v>
      </c>
      <c r="H77" s="159">
        <v>0.0716981132075472</v>
      </c>
      <c r="I77" s="148">
        <v>0</v>
      </c>
      <c r="J77" s="148">
        <v>0</v>
      </c>
      <c r="K77" s="148">
        <v>0</v>
      </c>
      <c r="L77" s="148">
        <v>0</v>
      </c>
      <c r="M77" s="148">
        <v>745</v>
      </c>
      <c r="N77" s="148">
        <v>175.031698113208</v>
      </c>
      <c r="O77" s="148">
        <v>0</v>
      </c>
      <c r="P77" s="148">
        <v>0</v>
      </c>
      <c r="Q77" s="159">
        <v>0.207547169811321</v>
      </c>
      <c r="R77" s="148">
        <v>0</v>
      </c>
      <c r="S77" s="148">
        <v>0</v>
      </c>
      <c r="T77" s="148">
        <v>0</v>
      </c>
      <c r="U77" s="148">
        <v>0</v>
      </c>
      <c r="V77" s="159">
        <v>1.13415094339623</v>
      </c>
      <c r="W77" s="148">
        <v>8</v>
      </c>
      <c r="X77" s="148">
        <v>2.1</v>
      </c>
      <c r="Y77" s="148">
        <v>18.29</v>
      </c>
      <c r="Z77" s="148">
        <v>9.71</v>
      </c>
    </row>
    <row r="78" s="1" customFormat="1" spans="1:26">
      <c r="A78" s="148" t="s">
        <v>34</v>
      </c>
      <c r="B78" s="159">
        <f t="shared" si="14"/>
        <v>4835.22746622642</v>
      </c>
      <c r="C78" s="168"/>
      <c r="D78" s="148">
        <v>14.45</v>
      </c>
      <c r="E78" s="160">
        <f t="shared" ref="E78:Z78" si="15">SUM(E75:E77)</f>
        <v>14621</v>
      </c>
      <c r="F78" s="159">
        <f t="shared" si="15"/>
        <v>4510.519165</v>
      </c>
      <c r="G78" s="160">
        <f t="shared" si="15"/>
        <v>107</v>
      </c>
      <c r="H78" s="159">
        <f t="shared" si="15"/>
        <v>18.4316981132075</v>
      </c>
      <c r="I78" s="160">
        <f t="shared" si="15"/>
        <v>6529</v>
      </c>
      <c r="J78" s="159">
        <f t="shared" si="15"/>
        <v>74.854863</v>
      </c>
      <c r="K78" s="160">
        <f t="shared" si="15"/>
        <v>44</v>
      </c>
      <c r="L78" s="159">
        <f t="shared" si="15"/>
        <v>4.495273</v>
      </c>
      <c r="M78" s="160">
        <f t="shared" si="15"/>
        <v>21301</v>
      </c>
      <c r="N78" s="159">
        <f t="shared" si="15"/>
        <v>4608.30099911321</v>
      </c>
      <c r="O78" s="160">
        <f t="shared" si="15"/>
        <v>8</v>
      </c>
      <c r="P78" s="159">
        <f t="shared" si="15"/>
        <v>9.419118</v>
      </c>
      <c r="Q78" s="159">
        <f t="shared" si="15"/>
        <v>-0.593355830188679</v>
      </c>
      <c r="R78" s="159">
        <f t="shared" si="15"/>
        <v>44.568445</v>
      </c>
      <c r="S78" s="159">
        <f t="shared" si="15"/>
        <v>0</v>
      </c>
      <c r="T78" s="160">
        <f t="shared" si="15"/>
        <v>0</v>
      </c>
      <c r="U78" s="159">
        <f t="shared" si="15"/>
        <v>0</v>
      </c>
      <c r="V78" s="159">
        <f t="shared" si="15"/>
        <v>173.532259943396</v>
      </c>
      <c r="W78" s="160">
        <f t="shared" si="15"/>
        <v>2685</v>
      </c>
      <c r="X78" s="159">
        <f t="shared" si="15"/>
        <v>1864.603651</v>
      </c>
      <c r="Y78" s="159">
        <f t="shared" si="15"/>
        <v>409.327024</v>
      </c>
      <c r="Z78" s="159">
        <f t="shared" si="15"/>
        <v>311.633903</v>
      </c>
    </row>
    <row r="79" s="1" customFormat="1" ht="20.25" spans="1:26">
      <c r="A79" s="162" t="s">
        <v>43</v>
      </c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79"/>
      <c r="R79" s="162"/>
      <c r="S79" s="162"/>
      <c r="T79" s="162"/>
      <c r="U79" s="162"/>
      <c r="V79" s="162"/>
      <c r="W79" s="162"/>
      <c r="X79" s="162"/>
      <c r="Y79" s="162"/>
      <c r="Z79" s="162"/>
    </row>
    <row r="80" s="1" customFormat="1" spans="1:26">
      <c r="A80" s="147" t="s">
        <v>2</v>
      </c>
      <c r="B80" s="148" t="s">
        <v>3</v>
      </c>
      <c r="C80" s="149" t="s">
        <v>4</v>
      </c>
      <c r="D80" s="150" t="s">
        <v>5</v>
      </c>
      <c r="E80" s="151" t="s">
        <v>6</v>
      </c>
      <c r="F80" s="151"/>
      <c r="G80" s="151"/>
      <c r="H80" s="151"/>
      <c r="I80" s="151"/>
      <c r="J80" s="151"/>
      <c r="K80" s="151"/>
      <c r="L80" s="151"/>
      <c r="M80" s="151"/>
      <c r="N80" s="151"/>
      <c r="O80" s="148" t="s">
        <v>7</v>
      </c>
      <c r="P80" s="148"/>
      <c r="Q80" s="172" t="s">
        <v>8</v>
      </c>
      <c r="R80" s="150" t="s">
        <v>9</v>
      </c>
      <c r="S80" s="150" t="s">
        <v>10</v>
      </c>
      <c r="T80" s="173" t="s">
        <v>11</v>
      </c>
      <c r="U80" s="174"/>
      <c r="V80" s="150" t="s">
        <v>12</v>
      </c>
      <c r="W80" s="151" t="s">
        <v>13</v>
      </c>
      <c r="X80" s="151" t="s">
        <v>14</v>
      </c>
      <c r="Y80" s="151" t="s">
        <v>15</v>
      </c>
      <c r="Z80" s="151" t="s">
        <v>16</v>
      </c>
    </row>
    <row r="81" s="1" customFormat="1" spans="1:26">
      <c r="A81" s="147"/>
      <c r="B81" s="148"/>
      <c r="C81" s="152"/>
      <c r="D81" s="153"/>
      <c r="E81" s="151" t="s">
        <v>17</v>
      </c>
      <c r="F81" s="151"/>
      <c r="G81" s="154" t="s">
        <v>18</v>
      </c>
      <c r="H81" s="155"/>
      <c r="I81" s="148" t="s">
        <v>19</v>
      </c>
      <c r="J81" s="148"/>
      <c r="K81" s="148" t="s">
        <v>20</v>
      </c>
      <c r="L81" s="148"/>
      <c r="M81" s="148" t="s">
        <v>21</v>
      </c>
      <c r="N81" s="148"/>
      <c r="O81" s="148"/>
      <c r="P81" s="148"/>
      <c r="Q81" s="175"/>
      <c r="R81" s="153"/>
      <c r="S81" s="157"/>
      <c r="T81" s="176"/>
      <c r="U81" s="177"/>
      <c r="V81" s="153"/>
      <c r="W81" s="151"/>
      <c r="X81" s="151"/>
      <c r="Y81" s="151"/>
      <c r="Z81" s="151"/>
    </row>
    <row r="82" s="1" customFormat="1" ht="24" spans="1:26">
      <c r="A82" s="147"/>
      <c r="B82" s="148"/>
      <c r="C82" s="156"/>
      <c r="D82" s="157"/>
      <c r="E82" s="151" t="s">
        <v>22</v>
      </c>
      <c r="F82" s="148" t="s">
        <v>23</v>
      </c>
      <c r="G82" s="151" t="s">
        <v>22</v>
      </c>
      <c r="H82" s="148" t="s">
        <v>23</v>
      </c>
      <c r="I82" s="151" t="s">
        <v>22</v>
      </c>
      <c r="J82" s="148" t="s">
        <v>23</v>
      </c>
      <c r="K82" s="151" t="s">
        <v>22</v>
      </c>
      <c r="L82" s="159" t="s">
        <v>23</v>
      </c>
      <c r="M82" s="151" t="s">
        <v>22</v>
      </c>
      <c r="N82" s="148" t="s">
        <v>23</v>
      </c>
      <c r="O82" s="151" t="s">
        <v>24</v>
      </c>
      <c r="P82" s="148" t="s">
        <v>23</v>
      </c>
      <c r="Q82" s="178"/>
      <c r="R82" s="157"/>
      <c r="S82" s="151" t="s">
        <v>23</v>
      </c>
      <c r="T82" s="151" t="s">
        <v>25</v>
      </c>
      <c r="U82" s="151" t="s">
        <v>23</v>
      </c>
      <c r="V82" s="157"/>
      <c r="W82" s="151"/>
      <c r="X82" s="151"/>
      <c r="Y82" s="151"/>
      <c r="Z82" s="151"/>
    </row>
    <row r="83" s="1" customFormat="1" spans="1:26">
      <c r="A83" s="148" t="s">
        <v>26</v>
      </c>
      <c r="B83" s="159">
        <f t="shared" ref="B83:B91" si="16">N83+P83+Q83+R83+S83+U83+V83</f>
        <v>12154.962828</v>
      </c>
      <c r="C83" s="158">
        <f>B83/B91*100</f>
        <v>36.4788113615545</v>
      </c>
      <c r="D83" s="165">
        <v>15.7947172036593</v>
      </c>
      <c r="E83" s="166">
        <v>20900.2253846154</v>
      </c>
      <c r="F83" s="167">
        <v>8090.823956</v>
      </c>
      <c r="G83" s="98">
        <v>6284</v>
      </c>
      <c r="H83" s="167">
        <v>1991.615741</v>
      </c>
      <c r="I83" s="98">
        <v>2258</v>
      </c>
      <c r="J83" s="167">
        <v>33.017257</v>
      </c>
      <c r="K83" s="98">
        <v>86</v>
      </c>
      <c r="L83" s="167">
        <v>8.035942</v>
      </c>
      <c r="M83" s="166">
        <v>29528</v>
      </c>
      <c r="N83" s="167">
        <v>10123.492896</v>
      </c>
      <c r="O83" s="98">
        <v>55</v>
      </c>
      <c r="P83" s="167">
        <v>182.072886</v>
      </c>
      <c r="Q83" s="165">
        <v>7.009839</v>
      </c>
      <c r="R83" s="167">
        <v>449.827457</v>
      </c>
      <c r="S83" s="166">
        <v>0</v>
      </c>
      <c r="T83" s="166">
        <v>288709</v>
      </c>
      <c r="U83" s="166">
        <v>997.78</v>
      </c>
      <c r="V83" s="167">
        <v>394.77975</v>
      </c>
      <c r="W83" s="98">
        <v>7376</v>
      </c>
      <c r="X83" s="180">
        <v>7191.473863</v>
      </c>
      <c r="Y83" s="180">
        <v>2589.294615</v>
      </c>
      <c r="Z83" s="180">
        <v>774.221272</v>
      </c>
    </row>
    <row r="84" s="1" customFormat="1" spans="1:26">
      <c r="A84" s="148" t="s">
        <v>27</v>
      </c>
      <c r="B84" s="159">
        <f t="shared" si="16"/>
        <v>5957.02</v>
      </c>
      <c r="C84" s="158">
        <f>B84/B91*100</f>
        <v>17.8778834564946</v>
      </c>
      <c r="D84" s="159">
        <v>6.05473096513575</v>
      </c>
      <c r="E84" s="148">
        <v>33318</v>
      </c>
      <c r="F84" s="148">
        <v>4388.08</v>
      </c>
      <c r="G84" s="185">
        <v>5443</v>
      </c>
      <c r="H84" s="148">
        <v>964.29</v>
      </c>
      <c r="I84" s="185">
        <v>981</v>
      </c>
      <c r="J84" s="148">
        <v>11.08</v>
      </c>
      <c r="K84" s="185">
        <v>0</v>
      </c>
      <c r="L84" s="148">
        <v>0</v>
      </c>
      <c r="M84" s="185">
        <v>39742</v>
      </c>
      <c r="N84" s="159">
        <v>5363.45</v>
      </c>
      <c r="O84" s="185">
        <v>200</v>
      </c>
      <c r="P84" s="148">
        <v>121.28</v>
      </c>
      <c r="Q84" s="159">
        <v>3.91</v>
      </c>
      <c r="R84" s="148">
        <v>217.77</v>
      </c>
      <c r="S84" s="148">
        <v>0</v>
      </c>
      <c r="T84" s="185">
        <v>0</v>
      </c>
      <c r="U84" s="148">
        <v>0</v>
      </c>
      <c r="V84" s="148">
        <v>250.61</v>
      </c>
      <c r="W84" s="185">
        <v>0</v>
      </c>
      <c r="X84" s="148">
        <v>0</v>
      </c>
      <c r="Y84" s="148">
        <v>1002.29</v>
      </c>
      <c r="Z84" s="148">
        <v>541.06</v>
      </c>
    </row>
    <row r="85" s="1" customFormat="1" spans="1:26">
      <c r="A85" s="148" t="s">
        <v>28</v>
      </c>
      <c r="B85" s="159">
        <f t="shared" si="16"/>
        <v>3091.4618</v>
      </c>
      <c r="C85" s="158">
        <f>B85/B91*100</f>
        <v>9.27792650865783</v>
      </c>
      <c r="D85" s="159">
        <v>16.5981488885033</v>
      </c>
      <c r="E85" s="148">
        <v>3882</v>
      </c>
      <c r="F85" s="148">
        <v>2054.75</v>
      </c>
      <c r="G85" s="185">
        <v>261</v>
      </c>
      <c r="H85" s="148">
        <v>84.56</v>
      </c>
      <c r="I85" s="185">
        <v>7196</v>
      </c>
      <c r="J85" s="148">
        <v>81.45</v>
      </c>
      <c r="K85" s="185">
        <v>8</v>
      </c>
      <c r="L85" s="148">
        <v>0.84</v>
      </c>
      <c r="M85" s="185">
        <v>11347</v>
      </c>
      <c r="N85" s="159">
        <v>2221.6</v>
      </c>
      <c r="O85" s="185">
        <v>12</v>
      </c>
      <c r="P85" s="148">
        <v>8.72</v>
      </c>
      <c r="Q85" s="159">
        <v>0.0018</v>
      </c>
      <c r="R85" s="148">
        <v>117.77</v>
      </c>
      <c r="S85" s="148">
        <v>510.52</v>
      </c>
      <c r="T85" s="185">
        <v>0</v>
      </c>
      <c r="U85" s="148">
        <v>0</v>
      </c>
      <c r="V85" s="148">
        <v>232.85</v>
      </c>
      <c r="W85" s="185">
        <v>3384</v>
      </c>
      <c r="X85" s="148">
        <v>1483.01</v>
      </c>
      <c r="Y85" s="148">
        <v>0</v>
      </c>
      <c r="Z85" s="148">
        <v>0</v>
      </c>
    </row>
    <row r="86" s="1" customFormat="1" spans="1:26">
      <c r="A86" s="148" t="s">
        <v>29</v>
      </c>
      <c r="B86" s="159">
        <f t="shared" si="16"/>
        <v>1573.15</v>
      </c>
      <c r="C86" s="158">
        <f>B86/B91*100</f>
        <v>4.72125196148148</v>
      </c>
      <c r="D86" s="159">
        <v>-34.3593659377204</v>
      </c>
      <c r="E86" s="148">
        <v>2362</v>
      </c>
      <c r="F86" s="148">
        <v>395.22</v>
      </c>
      <c r="G86" s="185">
        <v>7686</v>
      </c>
      <c r="H86" s="148">
        <v>1068.94</v>
      </c>
      <c r="I86" s="185">
        <v>4</v>
      </c>
      <c r="J86" s="148">
        <v>0.05</v>
      </c>
      <c r="K86" s="185">
        <v>0</v>
      </c>
      <c r="L86" s="148">
        <v>0</v>
      </c>
      <c r="M86" s="185">
        <v>10052</v>
      </c>
      <c r="N86" s="159">
        <v>1464.21</v>
      </c>
      <c r="O86" s="185">
        <v>0</v>
      </c>
      <c r="P86" s="148">
        <v>0</v>
      </c>
      <c r="Q86" s="159">
        <v>3.13</v>
      </c>
      <c r="R86" s="148">
        <v>3.6</v>
      </c>
      <c r="S86" s="148">
        <v>0</v>
      </c>
      <c r="T86" s="185">
        <v>0</v>
      </c>
      <c r="U86" s="148">
        <v>0</v>
      </c>
      <c r="V86" s="148">
        <v>102.21</v>
      </c>
      <c r="W86" s="185">
        <v>1729</v>
      </c>
      <c r="X86" s="148">
        <v>1123.78</v>
      </c>
      <c r="Y86" s="148">
        <v>380.21</v>
      </c>
      <c r="Z86" s="148">
        <v>213.15</v>
      </c>
    </row>
    <row r="87" s="1" customFormat="1" spans="1:26">
      <c r="A87" s="148" t="s">
        <v>30</v>
      </c>
      <c r="B87" s="159">
        <f t="shared" si="16"/>
        <v>5695.68636320755</v>
      </c>
      <c r="C87" s="158">
        <f>B87/B91*100</f>
        <v>17.0935832020322</v>
      </c>
      <c r="D87" s="159">
        <v>0.585127023770875</v>
      </c>
      <c r="E87" s="148">
        <v>12258</v>
      </c>
      <c r="F87" s="159">
        <v>2603.26081037736</v>
      </c>
      <c r="G87" s="185">
        <v>17595</v>
      </c>
      <c r="H87" s="159">
        <v>2780.56</v>
      </c>
      <c r="I87" s="185">
        <v>9</v>
      </c>
      <c r="J87" s="159">
        <v>0.11</v>
      </c>
      <c r="K87" s="185">
        <v>0</v>
      </c>
      <c r="L87" s="148">
        <v>0</v>
      </c>
      <c r="M87" s="185">
        <v>29862</v>
      </c>
      <c r="N87" s="159">
        <v>5383.93081037736</v>
      </c>
      <c r="O87" s="185">
        <v>25</v>
      </c>
      <c r="P87" s="159">
        <v>12.5559283018868</v>
      </c>
      <c r="Q87" s="159">
        <v>21.2000094339623</v>
      </c>
      <c r="R87" s="159">
        <v>173.129781132075</v>
      </c>
      <c r="S87" s="148">
        <v>0</v>
      </c>
      <c r="T87" s="185">
        <v>0</v>
      </c>
      <c r="U87" s="148">
        <v>0</v>
      </c>
      <c r="V87" s="159">
        <v>104.869833962264</v>
      </c>
      <c r="W87" s="185">
        <v>1066</v>
      </c>
      <c r="X87" s="159">
        <v>2988.76</v>
      </c>
      <c r="Y87" s="159">
        <v>767.31</v>
      </c>
      <c r="Z87" s="159">
        <v>454.66</v>
      </c>
    </row>
    <row r="88" s="1" customFormat="1" spans="1:26">
      <c r="A88" s="148" t="s">
        <v>31</v>
      </c>
      <c r="B88" s="159">
        <f t="shared" si="16"/>
        <v>1967.7</v>
      </c>
      <c r="C88" s="158">
        <f>B88/B91*100</f>
        <v>5.90535389797992</v>
      </c>
      <c r="D88" s="159">
        <v>-1.93527937755291</v>
      </c>
      <c r="E88" s="148">
        <v>4064</v>
      </c>
      <c r="F88" s="159">
        <v>1578.89</v>
      </c>
      <c r="G88" s="185">
        <v>860</v>
      </c>
      <c r="H88" s="159">
        <v>188.9</v>
      </c>
      <c r="I88" s="185">
        <v>89</v>
      </c>
      <c r="J88" s="148">
        <v>0.96</v>
      </c>
      <c r="K88" s="185">
        <v>0</v>
      </c>
      <c r="L88" s="148">
        <v>0</v>
      </c>
      <c r="M88" s="185">
        <v>5013</v>
      </c>
      <c r="N88" s="159">
        <v>1768.75</v>
      </c>
      <c r="O88" s="185">
        <v>4</v>
      </c>
      <c r="P88" s="148">
        <v>6.19</v>
      </c>
      <c r="Q88" s="159">
        <v>0</v>
      </c>
      <c r="R88" s="148">
        <v>14.91</v>
      </c>
      <c r="S88" s="148">
        <v>143.86</v>
      </c>
      <c r="T88" s="185">
        <v>0</v>
      </c>
      <c r="U88" s="148">
        <v>0</v>
      </c>
      <c r="V88" s="148">
        <v>33.99</v>
      </c>
      <c r="W88" s="185">
        <v>766</v>
      </c>
      <c r="X88" s="148">
        <v>266.25</v>
      </c>
      <c r="Y88" s="148">
        <v>245.9</v>
      </c>
      <c r="Z88" s="148">
        <v>130.88</v>
      </c>
    </row>
    <row r="89" s="1" customFormat="1" spans="1:26">
      <c r="A89" s="148" t="s">
        <v>32</v>
      </c>
      <c r="B89" s="159">
        <f t="shared" si="16"/>
        <v>27.4</v>
      </c>
      <c r="C89" s="158">
        <f>B89/B91*100</f>
        <v>0.0822313852745082</v>
      </c>
      <c r="D89" s="159">
        <v>-59.7414046429621</v>
      </c>
      <c r="E89" s="148">
        <v>48</v>
      </c>
      <c r="F89" s="159">
        <v>27.4</v>
      </c>
      <c r="G89" s="185">
        <v>0</v>
      </c>
      <c r="H89" s="159">
        <v>0</v>
      </c>
      <c r="I89" s="185">
        <v>0</v>
      </c>
      <c r="J89" s="148">
        <v>0</v>
      </c>
      <c r="K89" s="185">
        <v>0</v>
      </c>
      <c r="L89" s="148">
        <v>0</v>
      </c>
      <c r="M89" s="185">
        <v>48</v>
      </c>
      <c r="N89" s="159">
        <v>27.4</v>
      </c>
      <c r="O89" s="185">
        <v>0</v>
      </c>
      <c r="P89" s="148">
        <v>0</v>
      </c>
      <c r="Q89" s="159">
        <v>0</v>
      </c>
      <c r="R89" s="148">
        <v>0</v>
      </c>
      <c r="S89" s="148">
        <v>0</v>
      </c>
      <c r="T89" s="185">
        <v>0</v>
      </c>
      <c r="U89" s="148">
        <v>0</v>
      </c>
      <c r="V89" s="148">
        <v>0</v>
      </c>
      <c r="W89" s="185">
        <v>9</v>
      </c>
      <c r="X89" s="148">
        <v>7.85</v>
      </c>
      <c r="Y89" s="148">
        <v>3.95</v>
      </c>
      <c r="Z89" s="148">
        <v>2.61</v>
      </c>
    </row>
    <row r="90" s="1" customFormat="1" spans="1:26">
      <c r="A90" s="148" t="s">
        <v>33</v>
      </c>
      <c r="B90" s="159">
        <f t="shared" si="16"/>
        <v>2853.23</v>
      </c>
      <c r="C90" s="158">
        <f>B90/B91*100</f>
        <v>8.562958226525</v>
      </c>
      <c r="D90" s="159">
        <v>8.55</v>
      </c>
      <c r="E90" s="148">
        <v>6665</v>
      </c>
      <c r="F90" s="159">
        <v>2354.58</v>
      </c>
      <c r="G90" s="185">
        <v>826</v>
      </c>
      <c r="H90" s="159">
        <v>289.18</v>
      </c>
      <c r="I90" s="185">
        <v>0</v>
      </c>
      <c r="J90" s="148">
        <v>0</v>
      </c>
      <c r="K90" s="185">
        <v>0</v>
      </c>
      <c r="L90" s="148">
        <v>0</v>
      </c>
      <c r="M90" s="185">
        <v>7491</v>
      </c>
      <c r="N90" s="159">
        <v>2643.76</v>
      </c>
      <c r="O90" s="185">
        <v>11</v>
      </c>
      <c r="P90" s="148">
        <v>5.33</v>
      </c>
      <c r="Q90" s="159">
        <v>2.56</v>
      </c>
      <c r="R90" s="148">
        <v>96.98</v>
      </c>
      <c r="S90" s="148">
        <v>0</v>
      </c>
      <c r="T90" s="185">
        <v>0</v>
      </c>
      <c r="U90" s="148">
        <v>0</v>
      </c>
      <c r="V90" s="148">
        <v>104.6</v>
      </c>
      <c r="W90" s="185">
        <v>2514</v>
      </c>
      <c r="X90" s="148">
        <v>1862.78</v>
      </c>
      <c r="Y90" s="148">
        <v>419.16</v>
      </c>
      <c r="Z90" s="148">
        <v>252.36</v>
      </c>
    </row>
    <row r="91" s="1" customFormat="1" spans="1:26">
      <c r="A91" s="148" t="s">
        <v>34</v>
      </c>
      <c r="B91" s="159">
        <f t="shared" si="16"/>
        <v>33320.6109912075</v>
      </c>
      <c r="C91" s="168"/>
      <c r="D91" s="159">
        <v>5.7</v>
      </c>
      <c r="E91" s="160">
        <f t="shared" ref="E91:Z91" si="17">SUM(E83:E90)</f>
        <v>83497.2253846154</v>
      </c>
      <c r="F91" s="159">
        <f t="shared" si="17"/>
        <v>21493.0047663774</v>
      </c>
      <c r="G91" s="160">
        <f t="shared" si="17"/>
        <v>38955</v>
      </c>
      <c r="H91" s="159">
        <f t="shared" si="17"/>
        <v>7368.045741</v>
      </c>
      <c r="I91" s="160">
        <f t="shared" si="17"/>
        <v>10537</v>
      </c>
      <c r="J91" s="159">
        <f t="shared" si="17"/>
        <v>126.667257</v>
      </c>
      <c r="K91" s="160">
        <f t="shared" si="17"/>
        <v>94</v>
      </c>
      <c r="L91" s="159">
        <f t="shared" si="17"/>
        <v>8.875942</v>
      </c>
      <c r="M91" s="160">
        <f t="shared" si="17"/>
        <v>133083</v>
      </c>
      <c r="N91" s="159">
        <f t="shared" si="17"/>
        <v>28996.5937063774</v>
      </c>
      <c r="O91" s="160">
        <f t="shared" si="17"/>
        <v>307</v>
      </c>
      <c r="P91" s="159">
        <f t="shared" si="17"/>
        <v>336.148814301887</v>
      </c>
      <c r="Q91" s="159">
        <f t="shared" si="17"/>
        <v>37.8116484339623</v>
      </c>
      <c r="R91" s="159">
        <f t="shared" si="17"/>
        <v>1073.98723813207</v>
      </c>
      <c r="S91" s="159">
        <f t="shared" si="17"/>
        <v>654.38</v>
      </c>
      <c r="T91" s="160">
        <f t="shared" si="17"/>
        <v>288709</v>
      </c>
      <c r="U91" s="159">
        <f t="shared" si="17"/>
        <v>997.78</v>
      </c>
      <c r="V91" s="159">
        <f t="shared" si="17"/>
        <v>1223.90958396226</v>
      </c>
      <c r="W91" s="160">
        <f t="shared" si="17"/>
        <v>16844</v>
      </c>
      <c r="X91" s="159">
        <f t="shared" si="17"/>
        <v>14923.903863</v>
      </c>
      <c r="Y91" s="159">
        <f t="shared" si="17"/>
        <v>5408.114615</v>
      </c>
      <c r="Z91" s="159">
        <f t="shared" si="17"/>
        <v>2368.941272</v>
      </c>
    </row>
    <row r="92" s="1" customFormat="1" spans="17:17">
      <c r="Q92" s="129"/>
    </row>
    <row r="93" s="1" customFormat="1" ht="14.25" spans="1:26">
      <c r="A93" s="186" t="s">
        <v>44</v>
      </c>
      <c r="B93" s="187">
        <f>B91+B78+B70+B62+B54+B45+B36+B25</f>
        <v>79223.7310979245</v>
      </c>
      <c r="C93" s="187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97"/>
      <c r="R93" s="182"/>
      <c r="S93" s="182"/>
      <c r="T93" s="182"/>
      <c r="U93" s="182"/>
      <c r="V93" s="182"/>
      <c r="W93" s="182"/>
      <c r="X93" s="182"/>
      <c r="Y93" s="182"/>
      <c r="Z93" s="182"/>
    </row>
    <row r="94" s="1" customFormat="1" spans="17:17">
      <c r="Q94" s="129"/>
    </row>
    <row r="95" s="1" customFormat="1" ht="14.25" spans="1:26">
      <c r="A95" s="188" t="s">
        <v>26</v>
      </c>
      <c r="B95" s="189">
        <f>B83+B75+B67+B59+B50+B41+B30+B19</f>
        <v>40128.81313</v>
      </c>
      <c r="C95" s="182"/>
      <c r="D95" s="189"/>
      <c r="E95" s="190"/>
      <c r="F95" s="190"/>
      <c r="G95" s="190"/>
      <c r="H95" s="190"/>
      <c r="I95" s="182"/>
      <c r="J95" s="182"/>
      <c r="K95" s="182"/>
      <c r="L95" s="182"/>
      <c r="M95" s="182"/>
      <c r="N95" s="182"/>
      <c r="O95" s="182"/>
      <c r="P95" s="182"/>
      <c r="Q95" s="197"/>
      <c r="R95" s="182"/>
      <c r="S95" s="182"/>
      <c r="T95" s="182"/>
      <c r="U95" s="182"/>
      <c r="V95" s="182"/>
      <c r="W95" s="182"/>
      <c r="X95" s="182"/>
      <c r="Y95" s="182"/>
      <c r="Z95" s="182"/>
    </row>
    <row r="96" s="1" customFormat="1" ht="14.25" spans="1:26">
      <c r="A96" s="188" t="s">
        <v>27</v>
      </c>
      <c r="B96" s="189">
        <f>B84+B76+B68+B60+B51+B42+B31+B20</f>
        <v>14342.52</v>
      </c>
      <c r="C96" s="182"/>
      <c r="D96" s="189"/>
      <c r="E96" s="190"/>
      <c r="F96" s="190"/>
      <c r="G96" s="190"/>
      <c r="H96" s="182"/>
      <c r="I96" s="182"/>
      <c r="J96" s="182"/>
      <c r="K96" s="182"/>
      <c r="L96" s="182"/>
      <c r="M96" s="182"/>
      <c r="N96" s="182"/>
      <c r="O96" s="182"/>
      <c r="P96" s="182"/>
      <c r="Q96" s="197"/>
      <c r="R96" s="182"/>
      <c r="S96" s="182"/>
      <c r="T96" s="182"/>
      <c r="U96" s="182"/>
      <c r="V96" s="182"/>
      <c r="W96" s="182"/>
      <c r="X96" s="182"/>
      <c r="Y96" s="182"/>
      <c r="Z96" s="182"/>
    </row>
    <row r="97" s="1" customFormat="1" ht="14.25" spans="1:26">
      <c r="A97" s="188" t="s">
        <v>28</v>
      </c>
      <c r="B97" s="189">
        <f>B85+B69+B52+B43+B32+B21</f>
        <v>6736.2618</v>
      </c>
      <c r="C97" s="182"/>
      <c r="D97" s="189"/>
      <c r="E97" s="190"/>
      <c r="F97" s="190"/>
      <c r="G97" s="190"/>
      <c r="H97" s="182"/>
      <c r="I97" s="182"/>
      <c r="J97" s="182"/>
      <c r="K97" s="182"/>
      <c r="L97" s="182"/>
      <c r="M97" s="182"/>
      <c r="N97" s="182"/>
      <c r="O97" s="182"/>
      <c r="P97" s="182"/>
      <c r="Q97" s="197"/>
      <c r="R97" s="182"/>
      <c r="S97" s="182"/>
      <c r="T97" s="182"/>
      <c r="U97" s="182"/>
      <c r="V97" s="182"/>
      <c r="W97" s="182"/>
      <c r="X97" s="182"/>
      <c r="Y97" s="182"/>
      <c r="Z97" s="182"/>
    </row>
    <row r="98" s="1" customFormat="1" ht="14.25" spans="1:26">
      <c r="A98" s="188" t="s">
        <v>29</v>
      </c>
      <c r="B98" s="189">
        <f>B86+B22+B34</f>
        <v>2258.39</v>
      </c>
      <c r="C98" s="182"/>
      <c r="D98" s="189"/>
      <c r="E98" s="190"/>
      <c r="F98" s="190"/>
      <c r="G98" s="190"/>
      <c r="H98" s="182"/>
      <c r="I98" s="182"/>
      <c r="J98" s="182"/>
      <c r="K98" s="182"/>
      <c r="L98" s="182"/>
      <c r="M98" s="182"/>
      <c r="N98" s="182"/>
      <c r="O98" s="182"/>
      <c r="P98" s="182"/>
      <c r="Q98" s="197"/>
      <c r="R98" s="182"/>
      <c r="S98" s="182"/>
      <c r="T98" s="182"/>
      <c r="U98" s="182"/>
      <c r="V98" s="182"/>
      <c r="W98" s="182"/>
      <c r="X98" s="182"/>
      <c r="Y98" s="182"/>
      <c r="Z98" s="182"/>
    </row>
    <row r="99" s="1" customFormat="1" ht="14.25" spans="1:26">
      <c r="A99" s="188" t="s">
        <v>30</v>
      </c>
      <c r="B99" s="189">
        <f>B87+B53+B44+B33+B23+B77</f>
        <v>10328.1961679245</v>
      </c>
      <c r="C99" s="182"/>
      <c r="D99" s="189"/>
      <c r="E99" s="190"/>
      <c r="F99" s="190"/>
      <c r="G99" s="190"/>
      <c r="H99" s="182"/>
      <c r="I99" s="182"/>
      <c r="J99" s="182"/>
      <c r="K99" s="182"/>
      <c r="L99" s="182"/>
      <c r="M99" s="182"/>
      <c r="N99" s="182"/>
      <c r="O99" s="182"/>
      <c r="P99" s="182"/>
      <c r="Q99" s="197"/>
      <c r="R99" s="182"/>
      <c r="S99" s="182"/>
      <c r="T99" s="182"/>
      <c r="U99" s="182"/>
      <c r="V99" s="182"/>
      <c r="W99" s="182"/>
      <c r="X99" s="182"/>
      <c r="Y99" s="182"/>
      <c r="Z99" s="182"/>
    </row>
    <row r="100" s="1" customFormat="1" ht="14.25" spans="1:26">
      <c r="A100" s="188" t="s">
        <v>31</v>
      </c>
      <c r="B100" s="189">
        <f>B88+B35+B24</f>
        <v>2477.17</v>
      </c>
      <c r="C100" s="182"/>
      <c r="D100" s="189"/>
      <c r="E100" s="190"/>
      <c r="F100" s="190"/>
      <c r="G100" s="190"/>
      <c r="H100" s="182"/>
      <c r="I100" s="197"/>
      <c r="J100" s="182"/>
      <c r="K100" s="182"/>
      <c r="L100" s="182"/>
      <c r="M100" s="182"/>
      <c r="N100" s="182"/>
      <c r="O100" s="182"/>
      <c r="P100" s="182"/>
      <c r="Q100" s="197"/>
      <c r="R100" s="182"/>
      <c r="S100" s="182"/>
      <c r="T100" s="182"/>
      <c r="U100" s="182"/>
      <c r="V100" s="182"/>
      <c r="W100" s="182"/>
      <c r="X100" s="182"/>
      <c r="Y100" s="182"/>
      <c r="Z100" s="182"/>
    </row>
    <row r="101" s="1" customFormat="1" ht="14.25" spans="1:26">
      <c r="A101" s="188" t="s">
        <v>32</v>
      </c>
      <c r="B101" s="189">
        <f>B89+B61</f>
        <v>99.15</v>
      </c>
      <c r="C101" s="182"/>
      <c r="D101" s="189"/>
      <c r="E101" s="190"/>
      <c r="F101" s="190"/>
      <c r="G101" s="190"/>
      <c r="H101" s="182"/>
      <c r="I101" s="182"/>
      <c r="J101" s="182"/>
      <c r="K101" s="182"/>
      <c r="L101" s="182"/>
      <c r="M101" s="182"/>
      <c r="N101" s="182"/>
      <c r="O101" s="182"/>
      <c r="P101" s="182"/>
      <c r="Q101" s="197"/>
      <c r="R101" s="182"/>
      <c r="S101" s="182"/>
      <c r="T101" s="182"/>
      <c r="U101" s="182"/>
      <c r="V101" s="182"/>
      <c r="W101" s="182"/>
      <c r="X101" s="182"/>
      <c r="Y101" s="182"/>
      <c r="Z101" s="182"/>
    </row>
    <row r="102" s="1" customFormat="1" ht="14.25" spans="1:26">
      <c r="A102" s="183" t="s">
        <v>33</v>
      </c>
      <c r="B102" s="189">
        <f>B90</f>
        <v>2853.23</v>
      </c>
      <c r="C102" s="182"/>
      <c r="D102" s="191"/>
      <c r="E102" s="190"/>
      <c r="F102" s="190"/>
      <c r="G102" s="190"/>
      <c r="H102" s="182"/>
      <c r="I102" s="182"/>
      <c r="J102" s="182"/>
      <c r="K102" s="182"/>
      <c r="L102" s="182"/>
      <c r="M102" s="182"/>
      <c r="N102" s="182"/>
      <c r="O102" s="182"/>
      <c r="P102" s="182"/>
      <c r="Q102" s="197"/>
      <c r="R102" s="182"/>
      <c r="S102" s="182"/>
      <c r="T102" s="182"/>
      <c r="U102" s="182"/>
      <c r="V102" s="182"/>
      <c r="W102" s="182"/>
      <c r="X102" s="182"/>
      <c r="Y102" s="182"/>
      <c r="Z102" s="182"/>
    </row>
    <row r="103" s="1" customFormat="1" spans="1:17">
      <c r="A103" s="183"/>
      <c r="B103" s="192">
        <f>SUM(B95:B102)</f>
        <v>79223.7310979245</v>
      </c>
      <c r="C103" s="192"/>
      <c r="E103" s="129"/>
      <c r="G103" s="190"/>
      <c r="Q103" s="129"/>
    </row>
    <row r="104" s="1" customFormat="1" ht="31" customHeight="1" spans="1:19">
      <c r="A104" s="193" t="s">
        <v>45</v>
      </c>
      <c r="B104" s="194"/>
      <c r="C104" s="194"/>
      <c r="D104" s="194"/>
      <c r="E104" s="194"/>
      <c r="F104" s="194"/>
      <c r="G104" s="193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</row>
  </sheetData>
  <mergeCells count="193">
    <mergeCell ref="A1:Z1"/>
    <mergeCell ref="A2:Z2"/>
    <mergeCell ref="E3:N3"/>
    <mergeCell ref="E4:F4"/>
    <mergeCell ref="G4:H4"/>
    <mergeCell ref="I4:J4"/>
    <mergeCell ref="K4:L4"/>
    <mergeCell ref="M4:N4"/>
    <mergeCell ref="A15:Z15"/>
    <mergeCell ref="E16:N16"/>
    <mergeCell ref="E17:F17"/>
    <mergeCell ref="G17:H17"/>
    <mergeCell ref="I17:J17"/>
    <mergeCell ref="K17:L17"/>
    <mergeCell ref="M17:N17"/>
    <mergeCell ref="A26:Z26"/>
    <mergeCell ref="E27:N27"/>
    <mergeCell ref="E28:F28"/>
    <mergeCell ref="G28:H28"/>
    <mergeCell ref="I28:J28"/>
    <mergeCell ref="K28:L28"/>
    <mergeCell ref="M28:N28"/>
    <mergeCell ref="A37:Z37"/>
    <mergeCell ref="E38:N38"/>
    <mergeCell ref="E39:F39"/>
    <mergeCell ref="G39:H39"/>
    <mergeCell ref="I39:J39"/>
    <mergeCell ref="K39:L39"/>
    <mergeCell ref="M39:N39"/>
    <mergeCell ref="A46:Z46"/>
    <mergeCell ref="E47:N47"/>
    <mergeCell ref="E48:F48"/>
    <mergeCell ref="G48:H48"/>
    <mergeCell ref="I48:J48"/>
    <mergeCell ref="K48:L48"/>
    <mergeCell ref="M48:N48"/>
    <mergeCell ref="A55:Z55"/>
    <mergeCell ref="E56:N56"/>
    <mergeCell ref="E57:F57"/>
    <mergeCell ref="G57:H57"/>
    <mergeCell ref="I57:J57"/>
    <mergeCell ref="K57:L57"/>
    <mergeCell ref="M57:N57"/>
    <mergeCell ref="A63:Z63"/>
    <mergeCell ref="E64:N64"/>
    <mergeCell ref="E65:F65"/>
    <mergeCell ref="G65:H65"/>
    <mergeCell ref="I65:J65"/>
    <mergeCell ref="K65:L65"/>
    <mergeCell ref="M65:N65"/>
    <mergeCell ref="A71:Z71"/>
    <mergeCell ref="E72:N72"/>
    <mergeCell ref="E73:F73"/>
    <mergeCell ref="G73:H73"/>
    <mergeCell ref="I73:J73"/>
    <mergeCell ref="K73:L73"/>
    <mergeCell ref="M73:N73"/>
    <mergeCell ref="A79:Z79"/>
    <mergeCell ref="E80:N80"/>
    <mergeCell ref="E81:F81"/>
    <mergeCell ref="G81:H81"/>
    <mergeCell ref="I81:J81"/>
    <mergeCell ref="K81:L81"/>
    <mergeCell ref="M81:N81"/>
    <mergeCell ref="B93:C93"/>
    <mergeCell ref="B103:C103"/>
    <mergeCell ref="A104:S104"/>
    <mergeCell ref="A3:A5"/>
    <mergeCell ref="A16:A18"/>
    <mergeCell ref="A27:A29"/>
    <mergeCell ref="A38:A40"/>
    <mergeCell ref="A47:A49"/>
    <mergeCell ref="A56:A58"/>
    <mergeCell ref="A64:A66"/>
    <mergeCell ref="A72:A74"/>
    <mergeCell ref="A80:A82"/>
    <mergeCell ref="B3:B5"/>
    <mergeCell ref="B16:B18"/>
    <mergeCell ref="B27:B29"/>
    <mergeCell ref="B38:B40"/>
    <mergeCell ref="B47:B49"/>
    <mergeCell ref="B56:B58"/>
    <mergeCell ref="B64:B66"/>
    <mergeCell ref="B72:B74"/>
    <mergeCell ref="B80:B82"/>
    <mergeCell ref="C3:C5"/>
    <mergeCell ref="C16:C18"/>
    <mergeCell ref="C27:C29"/>
    <mergeCell ref="C38:C40"/>
    <mergeCell ref="C47:C49"/>
    <mergeCell ref="C56:C58"/>
    <mergeCell ref="C64:C66"/>
    <mergeCell ref="C72:C74"/>
    <mergeCell ref="C80:C82"/>
    <mergeCell ref="D3:D5"/>
    <mergeCell ref="D16:D18"/>
    <mergeCell ref="D27:D29"/>
    <mergeCell ref="D38:D40"/>
    <mergeCell ref="D47:D49"/>
    <mergeCell ref="D56:D58"/>
    <mergeCell ref="D64:D66"/>
    <mergeCell ref="D72:D74"/>
    <mergeCell ref="D80:D82"/>
    <mergeCell ref="Q3:Q5"/>
    <mergeCell ref="Q16:Q18"/>
    <mergeCell ref="Q27:Q29"/>
    <mergeCell ref="Q38:Q40"/>
    <mergeCell ref="Q47:Q49"/>
    <mergeCell ref="Q56:Q58"/>
    <mergeCell ref="Q64:Q66"/>
    <mergeCell ref="Q72:Q74"/>
    <mergeCell ref="Q80:Q82"/>
    <mergeCell ref="R3:R5"/>
    <mergeCell ref="R16:R18"/>
    <mergeCell ref="R27:R29"/>
    <mergeCell ref="R38:R40"/>
    <mergeCell ref="R47:R49"/>
    <mergeCell ref="R56:R58"/>
    <mergeCell ref="R64:R66"/>
    <mergeCell ref="R72:R74"/>
    <mergeCell ref="R80:R82"/>
    <mergeCell ref="S3:S4"/>
    <mergeCell ref="S16:S17"/>
    <mergeCell ref="S27:S28"/>
    <mergeCell ref="S38:S39"/>
    <mergeCell ref="S47:S48"/>
    <mergeCell ref="S56:S57"/>
    <mergeCell ref="S64:S65"/>
    <mergeCell ref="S72:S73"/>
    <mergeCell ref="S80:S81"/>
    <mergeCell ref="V3:V5"/>
    <mergeCell ref="V16:V18"/>
    <mergeCell ref="V27:V29"/>
    <mergeCell ref="V38:V40"/>
    <mergeCell ref="V47:V49"/>
    <mergeCell ref="V56:V58"/>
    <mergeCell ref="V64:V66"/>
    <mergeCell ref="V72:V74"/>
    <mergeCell ref="V80:V82"/>
    <mergeCell ref="W3:W5"/>
    <mergeCell ref="W16:W18"/>
    <mergeCell ref="W27:W29"/>
    <mergeCell ref="W38:W40"/>
    <mergeCell ref="W47:W49"/>
    <mergeCell ref="W56:W58"/>
    <mergeCell ref="W64:W66"/>
    <mergeCell ref="W72:W74"/>
    <mergeCell ref="W80:W82"/>
    <mergeCell ref="X3:X5"/>
    <mergeCell ref="X16:X18"/>
    <mergeCell ref="X27:X29"/>
    <mergeCell ref="X38:X40"/>
    <mergeCell ref="X47:X49"/>
    <mergeCell ref="X56:X58"/>
    <mergeCell ref="X64:X66"/>
    <mergeCell ref="X72:X74"/>
    <mergeCell ref="X80:X82"/>
    <mergeCell ref="Y3:Y5"/>
    <mergeCell ref="Y16:Y18"/>
    <mergeCell ref="Y27:Y29"/>
    <mergeCell ref="Y38:Y40"/>
    <mergeCell ref="Y47:Y49"/>
    <mergeCell ref="Y56:Y58"/>
    <mergeCell ref="Y64:Y66"/>
    <mergeCell ref="Y72:Y74"/>
    <mergeCell ref="Y80:Y82"/>
    <mergeCell ref="Z3:Z5"/>
    <mergeCell ref="Z16:Z18"/>
    <mergeCell ref="Z27:Z29"/>
    <mergeCell ref="Z38:Z40"/>
    <mergeCell ref="Z47:Z49"/>
    <mergeCell ref="Z56:Z58"/>
    <mergeCell ref="Z64:Z66"/>
    <mergeCell ref="Z72:Z74"/>
    <mergeCell ref="Z80:Z82"/>
    <mergeCell ref="O3:P4"/>
    <mergeCell ref="T3:U4"/>
    <mergeCell ref="O16:P17"/>
    <mergeCell ref="T16:U17"/>
    <mergeCell ref="O27:P28"/>
    <mergeCell ref="T27:U28"/>
    <mergeCell ref="O38:P39"/>
    <mergeCell ref="T38:U39"/>
    <mergeCell ref="O47:P48"/>
    <mergeCell ref="T47:U48"/>
    <mergeCell ref="O56:P57"/>
    <mergeCell ref="T56:U57"/>
    <mergeCell ref="O64:P65"/>
    <mergeCell ref="T64:U65"/>
    <mergeCell ref="O72:P73"/>
    <mergeCell ref="T72:U73"/>
    <mergeCell ref="O80:P81"/>
    <mergeCell ref="T80:U8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21"/>
  <sheetViews>
    <sheetView topLeftCell="A10" workbookViewId="0">
      <selection activeCell="H9" sqref="H9"/>
    </sheetView>
  </sheetViews>
  <sheetFormatPr defaultColWidth="8.55833333333333" defaultRowHeight="13.5"/>
  <cols>
    <col min="1" max="1" width="8.55833333333333" style="1" customWidth="1"/>
    <col min="2" max="2" width="14.5583333333333" style="1" customWidth="1"/>
    <col min="3" max="3" width="8.55833333333333" style="1" customWidth="1"/>
    <col min="4" max="4" width="8.89166666666667" style="1" customWidth="1"/>
    <col min="5" max="5" width="11.6666666666667" style="1" customWidth="1"/>
    <col min="6" max="6" width="8.55833333333333" style="1" customWidth="1"/>
    <col min="7" max="7" width="11.4416666666667" style="1" customWidth="1"/>
    <col min="8" max="8" width="10.225" style="1" customWidth="1"/>
    <col min="9" max="11" width="11.6666666666667" style="1" customWidth="1"/>
    <col min="12" max="12" width="8.55833333333333" style="1" customWidth="1"/>
    <col min="13" max="14" width="11.225" style="1" customWidth="1"/>
    <col min="15" max="15" width="8.55833333333333" style="1" customWidth="1"/>
    <col min="16" max="16" width="10.775" style="1" customWidth="1"/>
    <col min="17" max="17" width="11.5583333333333" style="1" customWidth="1"/>
    <col min="18" max="18" width="11" style="1" customWidth="1"/>
    <col min="19" max="19" width="8.55833333333333" style="1" customWidth="1"/>
    <col min="20" max="20" width="9.775" style="1" customWidth="1"/>
    <col min="21" max="21" width="9.44166666666667" style="1" customWidth="1"/>
    <col min="22" max="16384" width="8.55833333333333" style="1" customWidth="1"/>
  </cols>
  <sheetData>
    <row r="1" s="1" customFormat="1" ht="20.25" spans="1:22">
      <c r="A1" s="2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00"/>
    </row>
    <row r="2" s="1" customFormat="1" ht="14.25" spans="1:22">
      <c r="A2" s="3" t="s">
        <v>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00"/>
    </row>
    <row r="3" s="1" customFormat="1" ht="14.25" spans="1:2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00"/>
    </row>
    <row r="4" s="1" customFormat="1" ht="24" customHeight="1" spans="1:22">
      <c r="A4" s="5" t="s">
        <v>48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00"/>
    </row>
    <row r="5" s="1" customFormat="1" ht="15.6" customHeight="1" spans="1:22">
      <c r="A5" s="6" t="s">
        <v>2</v>
      </c>
      <c r="B5" s="6" t="s">
        <v>3</v>
      </c>
      <c r="C5" s="7" t="s">
        <v>4</v>
      </c>
      <c r="D5" s="8" t="s">
        <v>49</v>
      </c>
      <c r="E5" s="9" t="s">
        <v>50</v>
      </c>
      <c r="F5" s="9"/>
      <c r="G5" s="10"/>
      <c r="H5" s="11" t="s">
        <v>51</v>
      </c>
      <c r="I5" s="52"/>
      <c r="J5" s="7" t="s">
        <v>52</v>
      </c>
      <c r="K5" s="7" t="s">
        <v>53</v>
      </c>
      <c r="L5" s="53" t="s">
        <v>11</v>
      </c>
      <c r="M5" s="54"/>
      <c r="N5" s="6" t="s">
        <v>54</v>
      </c>
      <c r="O5" s="6" t="s">
        <v>55</v>
      </c>
      <c r="P5" s="7" t="s">
        <v>14</v>
      </c>
      <c r="Q5" s="7" t="s">
        <v>56</v>
      </c>
      <c r="R5" s="7" t="s">
        <v>57</v>
      </c>
      <c r="S5" s="11" t="s">
        <v>58</v>
      </c>
      <c r="T5" s="52"/>
      <c r="U5" s="6" t="s">
        <v>15</v>
      </c>
      <c r="V5" s="100"/>
    </row>
    <row r="6" s="1" customFormat="1" ht="24" spans="1:22">
      <c r="A6" s="12"/>
      <c r="B6" s="12"/>
      <c r="C6" s="13"/>
      <c r="D6" s="14"/>
      <c r="E6" s="15" t="s">
        <v>50</v>
      </c>
      <c r="F6" s="15" t="s">
        <v>59</v>
      </c>
      <c r="G6" s="16" t="s">
        <v>60</v>
      </c>
      <c r="H6" s="17" t="s">
        <v>61</v>
      </c>
      <c r="I6" s="17" t="s">
        <v>62</v>
      </c>
      <c r="J6" s="13"/>
      <c r="K6" s="13"/>
      <c r="L6" s="17" t="s">
        <v>63</v>
      </c>
      <c r="M6" s="17" t="s">
        <v>23</v>
      </c>
      <c r="N6" s="12"/>
      <c r="O6" s="12"/>
      <c r="P6" s="13"/>
      <c r="Q6" s="13"/>
      <c r="R6" s="13"/>
      <c r="S6" s="101" t="s">
        <v>64</v>
      </c>
      <c r="T6" s="101" t="s">
        <v>65</v>
      </c>
      <c r="U6" s="12"/>
      <c r="V6" s="102"/>
    </row>
    <row r="7" s="1" customFormat="1" ht="18" customHeight="1" spans="1:22">
      <c r="A7" s="12" t="s">
        <v>66</v>
      </c>
      <c r="B7" s="18">
        <f t="shared" ref="B7:B20" si="0">SUM(H7:N7)+E7+F7</f>
        <v>66518.818829</v>
      </c>
      <c r="C7" s="19">
        <f>B7/B20*100</f>
        <v>25.2071079454851</v>
      </c>
      <c r="D7" s="19">
        <v>20.4031157594688</v>
      </c>
      <c r="E7" s="18">
        <v>10535.429144</v>
      </c>
      <c r="F7" s="18">
        <v>0</v>
      </c>
      <c r="G7" s="18">
        <v>7563.492495</v>
      </c>
      <c r="H7" s="18">
        <v>1522.659197</v>
      </c>
      <c r="I7" s="18">
        <v>11880.51858</v>
      </c>
      <c r="J7" s="18">
        <v>3942.584085</v>
      </c>
      <c r="K7" s="18">
        <v>3618.351</v>
      </c>
      <c r="L7" s="18">
        <v>0</v>
      </c>
      <c r="M7" s="18">
        <v>3934.538121</v>
      </c>
      <c r="N7" s="18">
        <v>31084.738702</v>
      </c>
      <c r="O7" s="55">
        <v>3160</v>
      </c>
      <c r="P7" s="56">
        <v>5851.31</v>
      </c>
      <c r="Q7" s="56">
        <v>15207.78</v>
      </c>
      <c r="R7" s="56">
        <v>17761.358024</v>
      </c>
      <c r="S7" s="25">
        <v>8915</v>
      </c>
      <c r="T7" s="20">
        <v>17659.61</v>
      </c>
      <c r="U7" s="32">
        <v>768.86</v>
      </c>
      <c r="V7" s="103"/>
    </row>
    <row r="8" s="1" customFormat="1" ht="18" customHeight="1" spans="1:22">
      <c r="A8" s="12" t="s">
        <v>67</v>
      </c>
      <c r="B8" s="18">
        <f t="shared" si="0"/>
        <v>50641.2</v>
      </c>
      <c r="C8" s="19">
        <f>B8/B20*100</f>
        <v>19.1903316589317</v>
      </c>
      <c r="D8" s="20">
        <v>20.2970868555742</v>
      </c>
      <c r="E8" s="18">
        <v>12700.32</v>
      </c>
      <c r="F8" s="18">
        <v>0.86</v>
      </c>
      <c r="G8" s="18">
        <v>7815.7</v>
      </c>
      <c r="H8" s="18">
        <v>83.55</v>
      </c>
      <c r="I8" s="18">
        <v>0</v>
      </c>
      <c r="J8" s="18">
        <v>1463.92</v>
      </c>
      <c r="K8" s="18">
        <v>784.44</v>
      </c>
      <c r="L8" s="45">
        <v>0</v>
      </c>
      <c r="M8" s="45">
        <v>0</v>
      </c>
      <c r="N8" s="57">
        <v>35608.11</v>
      </c>
      <c r="O8" s="58">
        <v>3190</v>
      </c>
      <c r="P8" s="59">
        <v>1939.9</v>
      </c>
      <c r="Q8" s="59">
        <v>4580.34</v>
      </c>
      <c r="R8" s="57">
        <v>4534.82</v>
      </c>
      <c r="S8" s="58">
        <v>32933</v>
      </c>
      <c r="T8" s="57">
        <v>21601.76</v>
      </c>
      <c r="U8" s="18">
        <v>917.67</v>
      </c>
      <c r="V8" s="103"/>
    </row>
    <row r="9" s="1" customFormat="1" ht="18" customHeight="1" spans="1:22">
      <c r="A9" s="12" t="s">
        <v>68</v>
      </c>
      <c r="B9" s="18">
        <f t="shared" si="0"/>
        <v>12671.847582</v>
      </c>
      <c r="C9" s="19">
        <f>B9/B20*100</f>
        <v>4.80195883648119</v>
      </c>
      <c r="D9" s="21">
        <v>15.3144480488941</v>
      </c>
      <c r="E9" s="21">
        <v>3395.891132</v>
      </c>
      <c r="F9" s="21">
        <v>107.45935</v>
      </c>
      <c r="G9" s="21">
        <v>2989.1611</v>
      </c>
      <c r="H9" s="21">
        <v>130.015</v>
      </c>
      <c r="I9" s="21">
        <v>0</v>
      </c>
      <c r="J9" s="21">
        <v>176.8221</v>
      </c>
      <c r="K9" s="28">
        <v>0</v>
      </c>
      <c r="L9" s="28">
        <v>0</v>
      </c>
      <c r="M9" s="28">
        <v>0</v>
      </c>
      <c r="N9" s="21">
        <v>8861.66</v>
      </c>
      <c r="O9" s="60">
        <v>937</v>
      </c>
      <c r="P9" s="56">
        <v>573.47</v>
      </c>
      <c r="Q9" s="56">
        <v>3082.69</v>
      </c>
      <c r="R9" s="21">
        <v>6496.14</v>
      </c>
      <c r="S9" s="104">
        <v>263</v>
      </c>
      <c r="T9" s="21">
        <v>403.42</v>
      </c>
      <c r="U9" s="21">
        <v>251.71</v>
      </c>
      <c r="V9" s="103"/>
    </row>
    <row r="10" s="1" customFormat="1" ht="18" customHeight="1" spans="1:22">
      <c r="A10" s="12" t="s">
        <v>69</v>
      </c>
      <c r="B10" s="18">
        <f t="shared" si="0"/>
        <v>7778.1</v>
      </c>
      <c r="C10" s="19">
        <f>B10/B20*100</f>
        <v>2.94748779010641</v>
      </c>
      <c r="D10" s="19">
        <v>11.3358411487856</v>
      </c>
      <c r="E10" s="18">
        <v>1674.8</v>
      </c>
      <c r="F10" s="18">
        <v>0</v>
      </c>
      <c r="G10" s="18">
        <v>978.7</v>
      </c>
      <c r="H10" s="18">
        <v>144.3</v>
      </c>
      <c r="I10" s="18">
        <v>0</v>
      </c>
      <c r="J10" s="18">
        <v>34.5</v>
      </c>
      <c r="K10" s="28">
        <v>0</v>
      </c>
      <c r="L10" s="28">
        <v>0</v>
      </c>
      <c r="M10" s="28">
        <v>0</v>
      </c>
      <c r="N10" s="61">
        <v>5924.5</v>
      </c>
      <c r="O10" s="62">
        <v>321</v>
      </c>
      <c r="P10" s="56">
        <v>17.1</v>
      </c>
      <c r="Q10" s="56">
        <v>2400.5</v>
      </c>
      <c r="R10" s="105">
        <v>1402.6</v>
      </c>
      <c r="S10" s="106">
        <v>0</v>
      </c>
      <c r="T10" s="57">
        <v>0</v>
      </c>
      <c r="U10" s="20">
        <v>159.93</v>
      </c>
      <c r="V10" s="100"/>
    </row>
    <row r="11" s="1" customFormat="1" ht="18" customHeight="1" spans="1:22">
      <c r="A11" s="12" t="s">
        <v>70</v>
      </c>
      <c r="B11" s="18">
        <f t="shared" si="0"/>
        <v>31966.636683</v>
      </c>
      <c r="C11" s="19">
        <f>B11/B20*100</f>
        <v>12.1136616029506</v>
      </c>
      <c r="D11" s="22">
        <v>14.8601755695124</v>
      </c>
      <c r="E11" s="23">
        <v>6180.673033</v>
      </c>
      <c r="F11" s="23">
        <v>436.02385</v>
      </c>
      <c r="G11" s="23">
        <v>5219.098272</v>
      </c>
      <c r="H11" s="24">
        <v>543.12</v>
      </c>
      <c r="I11" s="24">
        <v>10637.3</v>
      </c>
      <c r="J11" s="22">
        <v>61.0198</v>
      </c>
      <c r="K11" s="28">
        <v>0</v>
      </c>
      <c r="L11" s="28">
        <v>0</v>
      </c>
      <c r="M11" s="28">
        <v>0</v>
      </c>
      <c r="N11" s="63">
        <v>14108.5</v>
      </c>
      <c r="O11" s="64">
        <v>2264</v>
      </c>
      <c r="P11" s="65">
        <v>300</v>
      </c>
      <c r="Q11" s="22">
        <v>1967.9934</v>
      </c>
      <c r="R11" s="107">
        <v>984.1353</v>
      </c>
      <c r="S11" s="108">
        <v>414</v>
      </c>
      <c r="T11" s="107">
        <v>372.67</v>
      </c>
      <c r="U11" s="109">
        <v>339.4498</v>
      </c>
      <c r="V11" s="100"/>
    </row>
    <row r="12" s="1" customFormat="1" ht="18" customHeight="1" spans="1:22">
      <c r="A12" s="25" t="s">
        <v>71</v>
      </c>
      <c r="B12" s="18">
        <f t="shared" si="0"/>
        <v>17169.439368</v>
      </c>
      <c r="C12" s="19">
        <f>B12/B20*100</f>
        <v>6.50630782583822</v>
      </c>
      <c r="D12" s="26">
        <v>-16.1696683571097</v>
      </c>
      <c r="E12" s="27">
        <v>1653.0424</v>
      </c>
      <c r="F12" s="27">
        <v>995.947588</v>
      </c>
      <c r="G12" s="27">
        <v>1325.189563</v>
      </c>
      <c r="H12" s="27">
        <v>1370.8091</v>
      </c>
      <c r="I12" s="66">
        <v>9866.866352</v>
      </c>
      <c r="J12" s="27">
        <v>87.248428</v>
      </c>
      <c r="K12" s="28">
        <v>0</v>
      </c>
      <c r="L12" s="28">
        <v>0</v>
      </c>
      <c r="M12" s="28">
        <v>0</v>
      </c>
      <c r="N12" s="27">
        <v>3195.5255</v>
      </c>
      <c r="O12" s="67">
        <v>1063</v>
      </c>
      <c r="P12" s="34">
        <v>209.36</v>
      </c>
      <c r="Q12" s="34">
        <v>2311.48</v>
      </c>
      <c r="R12" s="34">
        <v>3617.52</v>
      </c>
      <c r="S12" s="71">
        <v>111</v>
      </c>
      <c r="T12" s="34">
        <v>372.27</v>
      </c>
      <c r="U12" s="110">
        <v>67.9</v>
      </c>
      <c r="V12" s="100"/>
    </row>
    <row r="13" s="1" customFormat="1" ht="18" customHeight="1" spans="1:22">
      <c r="A13" s="25" t="s">
        <v>72</v>
      </c>
      <c r="B13" s="18">
        <f t="shared" si="0"/>
        <v>11003.8133</v>
      </c>
      <c r="C13" s="19">
        <f>B13/B20*100</f>
        <v>4.16986222166859</v>
      </c>
      <c r="D13" s="20">
        <v>-65.7635128914369</v>
      </c>
      <c r="E13" s="18">
        <v>1151.9233</v>
      </c>
      <c r="F13" s="18">
        <v>0</v>
      </c>
      <c r="G13" s="18">
        <v>790.4303</v>
      </c>
      <c r="H13" s="18">
        <v>817.99</v>
      </c>
      <c r="I13" s="66">
        <v>5227.48</v>
      </c>
      <c r="J13" s="66">
        <v>25.21</v>
      </c>
      <c r="K13" s="28">
        <v>0</v>
      </c>
      <c r="L13" s="28">
        <v>0</v>
      </c>
      <c r="M13" s="28">
        <v>0</v>
      </c>
      <c r="N13" s="18">
        <v>3781.21</v>
      </c>
      <c r="O13" s="68">
        <v>424</v>
      </c>
      <c r="P13" s="34">
        <v>95.48</v>
      </c>
      <c r="Q13" s="34">
        <v>4255.63</v>
      </c>
      <c r="R13" s="56">
        <v>18401.17</v>
      </c>
      <c r="S13" s="25">
        <v>153</v>
      </c>
      <c r="T13" s="20">
        <v>610.98</v>
      </c>
      <c r="U13" s="20">
        <v>138.23</v>
      </c>
      <c r="V13" s="100"/>
    </row>
    <row r="14" s="1" customFormat="1" ht="18" customHeight="1" spans="1:22">
      <c r="A14" s="25" t="s">
        <v>73</v>
      </c>
      <c r="B14" s="18">
        <f t="shared" si="0"/>
        <v>6938</v>
      </c>
      <c r="C14" s="19">
        <f>B14/B20*100</f>
        <v>2.62913440142943</v>
      </c>
      <c r="D14" s="20">
        <v>21.0112761300112</v>
      </c>
      <c r="E14" s="28">
        <v>0</v>
      </c>
      <c r="F14" s="28">
        <v>0</v>
      </c>
      <c r="G14" s="28">
        <v>0</v>
      </c>
      <c r="H14" s="18">
        <v>669</v>
      </c>
      <c r="I14" s="66">
        <v>5564</v>
      </c>
      <c r="J14" s="28">
        <v>0</v>
      </c>
      <c r="K14" s="28">
        <v>0</v>
      </c>
      <c r="L14" s="28">
        <v>0</v>
      </c>
      <c r="M14" s="28">
        <v>0</v>
      </c>
      <c r="N14" s="18">
        <v>705</v>
      </c>
      <c r="O14" s="68">
        <v>15</v>
      </c>
      <c r="P14" s="68">
        <v>6.85</v>
      </c>
      <c r="Q14" s="68">
        <v>152.1</v>
      </c>
      <c r="R14" s="111">
        <v>31.25</v>
      </c>
      <c r="S14" s="25">
        <v>14</v>
      </c>
      <c r="T14" s="25">
        <v>48.52</v>
      </c>
      <c r="U14" s="20">
        <v>43.57</v>
      </c>
      <c r="V14" s="100"/>
    </row>
    <row r="15" s="1" customFormat="1" ht="18" customHeight="1" spans="1:22">
      <c r="A15" s="29" t="s">
        <v>74</v>
      </c>
      <c r="B15" s="18">
        <f t="shared" si="0"/>
        <v>4526.51</v>
      </c>
      <c r="C15" s="19">
        <f>B15/B20*100</f>
        <v>1.7153074602788</v>
      </c>
      <c r="D15" s="30">
        <v>-80.9791962914032</v>
      </c>
      <c r="E15" s="31">
        <v>499.8</v>
      </c>
      <c r="F15" s="31">
        <v>0</v>
      </c>
      <c r="G15" s="31">
        <v>405.68</v>
      </c>
      <c r="H15" s="31">
        <v>107.78</v>
      </c>
      <c r="I15" s="69">
        <v>2576.3</v>
      </c>
      <c r="J15" s="31">
        <v>0</v>
      </c>
      <c r="K15" s="28">
        <v>0</v>
      </c>
      <c r="L15" s="28">
        <v>0</v>
      </c>
      <c r="M15" s="28">
        <v>0</v>
      </c>
      <c r="N15" s="31">
        <v>1342.63</v>
      </c>
      <c r="O15" s="70">
        <v>343</v>
      </c>
      <c r="P15" s="70">
        <v>104.47</v>
      </c>
      <c r="Q15" s="70">
        <v>4.46</v>
      </c>
      <c r="R15" s="31">
        <v>6955.79</v>
      </c>
      <c r="S15" s="70">
        <v>76</v>
      </c>
      <c r="T15" s="70">
        <v>212.27</v>
      </c>
      <c r="U15" s="31">
        <v>33.85</v>
      </c>
      <c r="V15" s="112"/>
    </row>
    <row r="16" s="1" customFormat="1" ht="18" customHeight="1" spans="1:22">
      <c r="A16" s="25" t="s">
        <v>75</v>
      </c>
      <c r="B16" s="18">
        <f t="shared" si="0"/>
        <v>22947.42</v>
      </c>
      <c r="C16" s="19">
        <f>B16/B20*100</f>
        <v>8.69585634852259</v>
      </c>
      <c r="D16" s="32">
        <v>103.462893328238</v>
      </c>
      <c r="E16" s="33">
        <v>286.74</v>
      </c>
      <c r="F16" s="33">
        <v>120.58</v>
      </c>
      <c r="G16" s="33">
        <v>153.79</v>
      </c>
      <c r="H16" s="34">
        <v>709.5</v>
      </c>
      <c r="I16" s="34">
        <v>21107.6</v>
      </c>
      <c r="J16" s="71">
        <v>0</v>
      </c>
      <c r="K16" s="28">
        <v>0</v>
      </c>
      <c r="L16" s="28">
        <v>0</v>
      </c>
      <c r="M16" s="28">
        <v>0</v>
      </c>
      <c r="N16" s="32">
        <v>723</v>
      </c>
      <c r="O16" s="58">
        <v>133</v>
      </c>
      <c r="P16" s="32">
        <v>18.95</v>
      </c>
      <c r="Q16" s="32">
        <v>0</v>
      </c>
      <c r="R16" s="32">
        <v>11539.6</v>
      </c>
      <c r="S16" s="58">
        <v>44</v>
      </c>
      <c r="T16" s="58">
        <v>320.55</v>
      </c>
      <c r="U16" s="32">
        <v>110</v>
      </c>
      <c r="V16" s="100"/>
    </row>
    <row r="17" s="1" customFormat="1" ht="18" customHeight="1" spans="1:22">
      <c r="A17" s="25" t="s">
        <v>76</v>
      </c>
      <c r="B17" s="18">
        <f t="shared" si="0"/>
        <v>27643.96</v>
      </c>
      <c r="C17" s="19">
        <f>B17/B20*100</f>
        <v>10.4755961700402</v>
      </c>
      <c r="D17" s="32">
        <v>84.9270641409202</v>
      </c>
      <c r="E17" s="35">
        <v>4186.54</v>
      </c>
      <c r="F17" s="35">
        <v>0</v>
      </c>
      <c r="G17" s="35">
        <v>3815.73</v>
      </c>
      <c r="H17" s="35">
        <v>3962</v>
      </c>
      <c r="I17" s="35">
        <v>17231</v>
      </c>
      <c r="J17" s="35">
        <v>53.81</v>
      </c>
      <c r="K17" s="28">
        <v>0</v>
      </c>
      <c r="L17" s="28">
        <v>0</v>
      </c>
      <c r="M17" s="28">
        <v>0</v>
      </c>
      <c r="N17" s="35">
        <v>2210.61</v>
      </c>
      <c r="O17" s="58">
        <v>1213</v>
      </c>
      <c r="P17" s="35">
        <v>165.5</v>
      </c>
      <c r="Q17" s="35">
        <v>3226.79</v>
      </c>
      <c r="R17" s="35">
        <v>5154.28</v>
      </c>
      <c r="S17" s="95">
        <v>38</v>
      </c>
      <c r="T17" s="35">
        <v>419.49</v>
      </c>
      <c r="U17" s="35">
        <v>304.19</v>
      </c>
      <c r="V17" s="100"/>
    </row>
    <row r="18" s="1" customFormat="1" ht="18" customHeight="1" spans="1:22">
      <c r="A18" s="25" t="s">
        <v>77</v>
      </c>
      <c r="B18" s="18">
        <f t="shared" si="0"/>
        <v>3851.5081</v>
      </c>
      <c r="C18" s="19">
        <f>B18/B20*100</f>
        <v>1.45951750404931</v>
      </c>
      <c r="D18" s="32">
        <v>-50.2033750168078</v>
      </c>
      <c r="E18" s="33">
        <v>0</v>
      </c>
      <c r="F18" s="33">
        <v>0</v>
      </c>
      <c r="G18" s="33">
        <v>0</v>
      </c>
      <c r="H18" s="34">
        <v>860.6881</v>
      </c>
      <c r="I18" s="34">
        <v>2798.1</v>
      </c>
      <c r="J18" s="71">
        <v>0</v>
      </c>
      <c r="K18" s="28">
        <v>0</v>
      </c>
      <c r="L18" s="28">
        <v>0</v>
      </c>
      <c r="M18" s="28">
        <v>0</v>
      </c>
      <c r="N18" s="58">
        <v>192.72</v>
      </c>
      <c r="O18" s="58">
        <v>3</v>
      </c>
      <c r="P18" s="58">
        <v>0</v>
      </c>
      <c r="Q18" s="58">
        <v>0</v>
      </c>
      <c r="R18" s="58">
        <v>342.18</v>
      </c>
      <c r="S18" s="58">
        <v>1</v>
      </c>
      <c r="T18" s="32">
        <v>15</v>
      </c>
      <c r="U18" s="32">
        <v>5.23</v>
      </c>
      <c r="V18" s="100"/>
    </row>
    <row r="19" s="1" customFormat="1" ht="18" customHeight="1" spans="1:22">
      <c r="A19" s="25" t="s">
        <v>78</v>
      </c>
      <c r="B19" s="18">
        <f t="shared" si="0"/>
        <v>231.88</v>
      </c>
      <c r="C19" s="19">
        <f>B19/B20*100</f>
        <v>0.0878702342178518</v>
      </c>
      <c r="D19" s="32">
        <v>164.8</v>
      </c>
      <c r="E19" s="33">
        <v>142.57</v>
      </c>
      <c r="F19" s="33">
        <v>0</v>
      </c>
      <c r="G19" s="33">
        <v>119.33</v>
      </c>
      <c r="H19" s="34">
        <v>0</v>
      </c>
      <c r="I19" s="34">
        <v>0</v>
      </c>
      <c r="J19" s="34">
        <v>9.52</v>
      </c>
      <c r="K19" s="28">
        <v>0</v>
      </c>
      <c r="L19" s="28">
        <v>0</v>
      </c>
      <c r="M19" s="28">
        <v>0</v>
      </c>
      <c r="N19" s="58">
        <v>79.79</v>
      </c>
      <c r="O19" s="58">
        <v>91</v>
      </c>
      <c r="P19" s="32">
        <v>0.596758</v>
      </c>
      <c r="Q19" s="32">
        <v>10.145788</v>
      </c>
      <c r="R19" s="32">
        <v>0.455257</v>
      </c>
      <c r="S19" s="58">
        <v>0</v>
      </c>
      <c r="T19" s="58">
        <v>0</v>
      </c>
      <c r="U19" s="32">
        <v>11</v>
      </c>
      <c r="V19" s="100"/>
    </row>
    <row r="20" s="1" customFormat="1" ht="18" customHeight="1" spans="1:22">
      <c r="A20" s="25" t="s">
        <v>34</v>
      </c>
      <c r="B20" s="18">
        <f t="shared" si="0"/>
        <v>263889.133862</v>
      </c>
      <c r="C20" s="19"/>
      <c r="D20" s="20">
        <v>-0.88</v>
      </c>
      <c r="E20" s="36">
        <f t="shared" ref="E20:U20" si="1">SUM(E7:E19)</f>
        <v>42407.729009</v>
      </c>
      <c r="F20" s="36">
        <f t="shared" si="1"/>
        <v>1660.870788</v>
      </c>
      <c r="G20" s="36">
        <f t="shared" si="1"/>
        <v>31176.30173</v>
      </c>
      <c r="H20" s="36">
        <f t="shared" si="1"/>
        <v>10921.411397</v>
      </c>
      <c r="I20" s="36">
        <f t="shared" si="1"/>
        <v>86889.164932</v>
      </c>
      <c r="J20" s="36">
        <f t="shared" si="1"/>
        <v>5854.634413</v>
      </c>
      <c r="K20" s="36">
        <f t="shared" si="1"/>
        <v>4402.791</v>
      </c>
      <c r="L20" s="36">
        <f t="shared" si="1"/>
        <v>0</v>
      </c>
      <c r="M20" s="36">
        <f t="shared" si="1"/>
        <v>3934.538121</v>
      </c>
      <c r="N20" s="36">
        <f t="shared" si="1"/>
        <v>107817.994202</v>
      </c>
      <c r="O20" s="72">
        <f t="shared" si="1"/>
        <v>13157</v>
      </c>
      <c r="P20" s="36">
        <f t="shared" si="1"/>
        <v>9282.986758</v>
      </c>
      <c r="Q20" s="36">
        <f t="shared" si="1"/>
        <v>37199.909188</v>
      </c>
      <c r="R20" s="36">
        <f t="shared" si="1"/>
        <v>77221.298581</v>
      </c>
      <c r="S20" s="72">
        <f t="shared" si="1"/>
        <v>42962</v>
      </c>
      <c r="T20" s="36">
        <f t="shared" si="1"/>
        <v>42036.54</v>
      </c>
      <c r="U20" s="36">
        <f t="shared" si="1"/>
        <v>3151.5898</v>
      </c>
      <c r="V20" s="113"/>
    </row>
    <row r="21" s="1" customFormat="1" ht="30" customHeight="1" spans="1:22">
      <c r="A21" s="37" t="s">
        <v>35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113"/>
    </row>
    <row r="22" s="1" customFormat="1" ht="14.45" customHeight="1" spans="1:22">
      <c r="A22" s="6" t="s">
        <v>2</v>
      </c>
      <c r="B22" s="6" t="s">
        <v>3</v>
      </c>
      <c r="C22" s="7" t="s">
        <v>4</v>
      </c>
      <c r="D22" s="8" t="s">
        <v>49</v>
      </c>
      <c r="E22" s="9" t="s">
        <v>50</v>
      </c>
      <c r="F22" s="9"/>
      <c r="G22" s="10"/>
      <c r="H22" s="11" t="s">
        <v>51</v>
      </c>
      <c r="I22" s="52"/>
      <c r="J22" s="7" t="s">
        <v>52</v>
      </c>
      <c r="K22" s="7" t="s">
        <v>53</v>
      </c>
      <c r="L22" s="53" t="s">
        <v>11</v>
      </c>
      <c r="M22" s="54"/>
      <c r="N22" s="6" t="s">
        <v>54</v>
      </c>
      <c r="O22" s="6" t="s">
        <v>55</v>
      </c>
      <c r="P22" s="7" t="s">
        <v>79</v>
      </c>
      <c r="Q22" s="7" t="s">
        <v>56</v>
      </c>
      <c r="R22" s="7" t="s">
        <v>57</v>
      </c>
      <c r="S22" s="11" t="s">
        <v>58</v>
      </c>
      <c r="T22" s="52"/>
      <c r="U22" s="6" t="s">
        <v>15</v>
      </c>
      <c r="V22" s="113"/>
    </row>
    <row r="23" s="1" customFormat="1" ht="24" spans="1:22">
      <c r="A23" s="12"/>
      <c r="B23" s="12"/>
      <c r="C23" s="13"/>
      <c r="D23" s="14"/>
      <c r="E23" s="15" t="s">
        <v>50</v>
      </c>
      <c r="F23" s="15" t="s">
        <v>59</v>
      </c>
      <c r="G23" s="16" t="s">
        <v>60</v>
      </c>
      <c r="H23" s="17" t="s">
        <v>61</v>
      </c>
      <c r="I23" s="17" t="s">
        <v>62</v>
      </c>
      <c r="J23" s="13"/>
      <c r="K23" s="13"/>
      <c r="L23" s="17" t="s">
        <v>63</v>
      </c>
      <c r="M23" s="17" t="s">
        <v>23</v>
      </c>
      <c r="N23" s="12"/>
      <c r="O23" s="12"/>
      <c r="P23" s="13"/>
      <c r="Q23" s="13"/>
      <c r="R23" s="13"/>
      <c r="S23" s="101" t="s">
        <v>64</v>
      </c>
      <c r="T23" s="101" t="s">
        <v>65</v>
      </c>
      <c r="U23" s="12"/>
      <c r="V23" s="113"/>
    </row>
    <row r="24" s="1" customFormat="1" spans="1:22">
      <c r="A24" s="25" t="s">
        <v>66</v>
      </c>
      <c r="B24" s="18">
        <f t="shared" ref="B24:B31" si="2">SUM(H24:N24)+E24+F24</f>
        <v>8327.34479800001</v>
      </c>
      <c r="C24" s="20">
        <f>B24/B31*100</f>
        <v>50.7609054204586</v>
      </c>
      <c r="D24" s="18">
        <v>4.66034889198841</v>
      </c>
      <c r="E24" s="18">
        <v>1316.035914</v>
      </c>
      <c r="F24" s="18">
        <v>0</v>
      </c>
      <c r="G24" s="18">
        <v>998.245353</v>
      </c>
      <c r="H24" s="18">
        <v>107.349983</v>
      </c>
      <c r="I24" s="18">
        <v>1041.5</v>
      </c>
      <c r="J24" s="20">
        <v>386.144474000001</v>
      </c>
      <c r="K24" s="20">
        <v>643.65</v>
      </c>
      <c r="L24" s="45">
        <v>0</v>
      </c>
      <c r="M24" s="45">
        <v>0</v>
      </c>
      <c r="N24" s="44">
        <v>4832.66442700001</v>
      </c>
      <c r="O24" s="45">
        <v>359</v>
      </c>
      <c r="P24" s="35">
        <v>1068.88</v>
      </c>
      <c r="Q24" s="35">
        <v>1651.74</v>
      </c>
      <c r="R24" s="44">
        <v>2715.289342</v>
      </c>
      <c r="S24" s="95">
        <v>2458</v>
      </c>
      <c r="T24" s="35">
        <v>5119.19</v>
      </c>
      <c r="U24" s="114">
        <v>101.04</v>
      </c>
      <c r="V24" s="113"/>
    </row>
    <row r="25" s="1" customFormat="1" spans="1:22">
      <c r="A25" s="25" t="s">
        <v>67</v>
      </c>
      <c r="B25" s="18">
        <f t="shared" si="2"/>
        <v>2044.68</v>
      </c>
      <c r="C25" s="20">
        <f>B25/B31*100</f>
        <v>12.4637337125791</v>
      </c>
      <c r="D25" s="38">
        <v>36.7898525515802</v>
      </c>
      <c r="E25" s="38">
        <v>370.19</v>
      </c>
      <c r="F25" s="38">
        <v>0</v>
      </c>
      <c r="G25" s="38">
        <v>260.07</v>
      </c>
      <c r="H25" s="38">
        <v>12.28</v>
      </c>
      <c r="I25" s="73">
        <v>0</v>
      </c>
      <c r="J25" s="74">
        <v>59.27</v>
      </c>
      <c r="K25" s="75">
        <v>1.74</v>
      </c>
      <c r="L25" s="73">
        <v>0</v>
      </c>
      <c r="M25" s="73">
        <v>0</v>
      </c>
      <c r="N25" s="74">
        <v>1601.2</v>
      </c>
      <c r="O25" s="73">
        <v>108</v>
      </c>
      <c r="P25" s="38">
        <v>210.99</v>
      </c>
      <c r="Q25" s="38">
        <v>332.53</v>
      </c>
      <c r="R25" s="74">
        <v>703.94</v>
      </c>
      <c r="S25" s="45">
        <v>0</v>
      </c>
      <c r="T25" s="45">
        <v>0</v>
      </c>
      <c r="U25" s="45">
        <v>0</v>
      </c>
      <c r="V25" s="113"/>
    </row>
    <row r="26" s="1" customFormat="1" spans="1:22">
      <c r="A26" s="25" t="s">
        <v>68</v>
      </c>
      <c r="B26" s="18">
        <f t="shared" si="2"/>
        <v>687.2013</v>
      </c>
      <c r="C26" s="20">
        <f>B26/B31*100</f>
        <v>4.18896551545387</v>
      </c>
      <c r="D26" s="39">
        <v>12.4085267529498</v>
      </c>
      <c r="E26" s="39">
        <v>169.3928</v>
      </c>
      <c r="F26" s="39">
        <v>2.7689</v>
      </c>
      <c r="G26" s="39">
        <v>144.5678</v>
      </c>
      <c r="H26" s="40">
        <v>0</v>
      </c>
      <c r="I26" s="76">
        <v>0</v>
      </c>
      <c r="J26" s="77">
        <v>0.4696</v>
      </c>
      <c r="K26" s="78">
        <v>0</v>
      </c>
      <c r="L26" s="79">
        <v>0</v>
      </c>
      <c r="M26" s="78">
        <v>0</v>
      </c>
      <c r="N26" s="77">
        <v>514.57</v>
      </c>
      <c r="O26" s="80">
        <v>177</v>
      </c>
      <c r="P26" s="81">
        <v>0</v>
      </c>
      <c r="Q26" s="81">
        <v>0</v>
      </c>
      <c r="R26" s="78">
        <v>0</v>
      </c>
      <c r="S26" s="78">
        <v>0</v>
      </c>
      <c r="T26" s="78">
        <v>0</v>
      </c>
      <c r="U26" s="78">
        <v>0</v>
      </c>
      <c r="V26" s="113"/>
    </row>
    <row r="27" s="1" customFormat="1" spans="1:22">
      <c r="A27" s="25" t="s">
        <v>69</v>
      </c>
      <c r="B27" s="18">
        <f t="shared" si="2"/>
        <v>205.6</v>
      </c>
      <c r="C27" s="20">
        <f>B27/B31*100</f>
        <v>1.25327369138754</v>
      </c>
      <c r="D27" s="39" t="s">
        <v>80</v>
      </c>
      <c r="E27" s="39">
        <v>205.6</v>
      </c>
      <c r="F27" s="39">
        <v>0</v>
      </c>
      <c r="G27" s="39">
        <v>129.4</v>
      </c>
      <c r="H27" s="40">
        <v>0</v>
      </c>
      <c r="I27" s="76">
        <v>0</v>
      </c>
      <c r="J27" s="77">
        <v>0</v>
      </c>
      <c r="K27" s="78">
        <v>0</v>
      </c>
      <c r="L27" s="79">
        <v>0</v>
      </c>
      <c r="M27" s="78">
        <v>0</v>
      </c>
      <c r="N27" s="77">
        <v>0</v>
      </c>
      <c r="O27" s="80">
        <v>39</v>
      </c>
      <c r="P27" s="81">
        <v>0</v>
      </c>
      <c r="Q27" s="81">
        <v>0</v>
      </c>
      <c r="R27" s="78">
        <v>0</v>
      </c>
      <c r="S27" s="78">
        <v>0</v>
      </c>
      <c r="T27" s="78">
        <v>0</v>
      </c>
      <c r="U27" s="78">
        <v>0</v>
      </c>
      <c r="V27" s="113"/>
    </row>
    <row r="28" s="1" customFormat="1" spans="1:22">
      <c r="A28" s="25" t="s">
        <v>70</v>
      </c>
      <c r="B28" s="18">
        <f t="shared" si="2"/>
        <v>3905.659308</v>
      </c>
      <c r="C28" s="20">
        <f>B28/B31*100</f>
        <v>23.8076851081676</v>
      </c>
      <c r="D28" s="41">
        <v>14.6789523940024</v>
      </c>
      <c r="E28" s="23">
        <v>893.784308</v>
      </c>
      <c r="F28" s="23">
        <v>157.415</v>
      </c>
      <c r="G28" s="23">
        <v>704.187307</v>
      </c>
      <c r="H28" s="41">
        <v>81</v>
      </c>
      <c r="I28" s="41">
        <v>501</v>
      </c>
      <c r="J28" s="82">
        <v>3.27</v>
      </c>
      <c r="K28" s="83">
        <v>0</v>
      </c>
      <c r="L28" s="84">
        <v>0</v>
      </c>
      <c r="M28" s="84">
        <v>0</v>
      </c>
      <c r="N28" s="63">
        <v>2269.19</v>
      </c>
      <c r="O28" s="85">
        <v>255</v>
      </c>
      <c r="P28" s="86">
        <v>21.7</v>
      </c>
      <c r="Q28" s="82">
        <v>65.1256</v>
      </c>
      <c r="R28" s="115">
        <v>113.364</v>
      </c>
      <c r="S28" s="115">
        <v>15</v>
      </c>
      <c r="T28" s="115">
        <v>20.03</v>
      </c>
      <c r="U28" s="83">
        <v>0</v>
      </c>
      <c r="V28" s="113"/>
    </row>
    <row r="29" s="1" customFormat="1" spans="1:22">
      <c r="A29" s="25" t="s">
        <v>71</v>
      </c>
      <c r="B29" s="18">
        <f t="shared" si="2"/>
        <v>932.265974</v>
      </c>
      <c r="C29" s="20">
        <f>B29/B31*100</f>
        <v>5.68280359236371</v>
      </c>
      <c r="D29" s="42">
        <v>-38.3736668596678</v>
      </c>
      <c r="E29" s="42">
        <v>254.7796</v>
      </c>
      <c r="F29" s="42">
        <v>131.181274</v>
      </c>
      <c r="G29" s="42">
        <v>198.672539</v>
      </c>
      <c r="H29" s="41">
        <v>17.2</v>
      </c>
      <c r="I29" s="41">
        <v>91.3013</v>
      </c>
      <c r="J29" s="42">
        <v>2.6824</v>
      </c>
      <c r="K29" s="51">
        <v>0</v>
      </c>
      <c r="L29" s="51">
        <v>0</v>
      </c>
      <c r="M29" s="51">
        <v>0</v>
      </c>
      <c r="N29" s="42">
        <v>435.1214</v>
      </c>
      <c r="O29" s="87">
        <v>172</v>
      </c>
      <c r="P29" s="42">
        <v>3.74</v>
      </c>
      <c r="Q29" s="42">
        <v>158.93</v>
      </c>
      <c r="R29" s="42">
        <v>333.73</v>
      </c>
      <c r="S29" s="87">
        <v>23</v>
      </c>
      <c r="T29" s="42">
        <v>61.2</v>
      </c>
      <c r="U29" s="42">
        <v>0</v>
      </c>
      <c r="V29" s="113"/>
    </row>
    <row r="30" s="1" customFormat="1" spans="1:22">
      <c r="A30" s="25" t="s">
        <v>72</v>
      </c>
      <c r="B30" s="18">
        <f t="shared" si="2"/>
        <v>302.2846</v>
      </c>
      <c r="C30" s="20">
        <f>B30/B31*100</f>
        <v>1.84263295958952</v>
      </c>
      <c r="D30" s="32">
        <v>9.22012209574574</v>
      </c>
      <c r="E30" s="35">
        <v>302.2846</v>
      </c>
      <c r="F30" s="35">
        <v>0</v>
      </c>
      <c r="G30" s="35">
        <v>204.8191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88">
        <v>94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113"/>
    </row>
    <row r="31" s="1" customFormat="1" ht="19.15" customHeight="1" spans="1:22">
      <c r="A31" s="25" t="s">
        <v>34</v>
      </c>
      <c r="B31" s="18">
        <f t="shared" si="2"/>
        <v>16405.03598</v>
      </c>
      <c r="C31" s="25"/>
      <c r="D31" s="20">
        <v>0.47</v>
      </c>
      <c r="E31" s="36">
        <f t="shared" ref="E31:U31" si="3">SUM(E24:E30)</f>
        <v>3512.067222</v>
      </c>
      <c r="F31" s="36">
        <f t="shared" si="3"/>
        <v>291.365174</v>
      </c>
      <c r="G31" s="36">
        <f t="shared" si="3"/>
        <v>2639.962099</v>
      </c>
      <c r="H31" s="36">
        <f t="shared" si="3"/>
        <v>217.829983</v>
      </c>
      <c r="I31" s="36">
        <f t="shared" si="3"/>
        <v>1633.8013</v>
      </c>
      <c r="J31" s="36">
        <f t="shared" si="3"/>
        <v>451.836474</v>
      </c>
      <c r="K31" s="36">
        <f t="shared" si="3"/>
        <v>645.39</v>
      </c>
      <c r="L31" s="36">
        <f t="shared" si="3"/>
        <v>0</v>
      </c>
      <c r="M31" s="36">
        <f t="shared" si="3"/>
        <v>0</v>
      </c>
      <c r="N31" s="36">
        <f t="shared" si="3"/>
        <v>9652.74582700001</v>
      </c>
      <c r="O31" s="72">
        <f t="shared" si="3"/>
        <v>1204</v>
      </c>
      <c r="P31" s="36">
        <f t="shared" si="3"/>
        <v>1305.31</v>
      </c>
      <c r="Q31" s="36">
        <f t="shared" si="3"/>
        <v>2208.3256</v>
      </c>
      <c r="R31" s="36">
        <f t="shared" si="3"/>
        <v>3866.323342</v>
      </c>
      <c r="S31" s="72">
        <f t="shared" si="3"/>
        <v>2496</v>
      </c>
      <c r="T31" s="36">
        <f t="shared" si="3"/>
        <v>5200.42</v>
      </c>
      <c r="U31" s="36">
        <f t="shared" si="3"/>
        <v>101.04</v>
      </c>
      <c r="V31" s="113"/>
    </row>
    <row r="32" s="1" customFormat="1" ht="25.15" customHeight="1" spans="1:22">
      <c r="A32" s="37" t="s">
        <v>37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113"/>
    </row>
    <row r="33" s="1" customFormat="1" ht="14.45" customHeight="1" spans="1:22">
      <c r="A33" s="6" t="s">
        <v>2</v>
      </c>
      <c r="B33" s="6" t="s">
        <v>3</v>
      </c>
      <c r="C33" s="7" t="s">
        <v>4</v>
      </c>
      <c r="D33" s="8" t="s">
        <v>49</v>
      </c>
      <c r="E33" s="9" t="s">
        <v>50</v>
      </c>
      <c r="F33" s="9"/>
      <c r="G33" s="10"/>
      <c r="H33" s="11" t="s">
        <v>51</v>
      </c>
      <c r="I33" s="52"/>
      <c r="J33" s="7" t="s">
        <v>52</v>
      </c>
      <c r="K33" s="7" t="s">
        <v>53</v>
      </c>
      <c r="L33" s="53" t="s">
        <v>11</v>
      </c>
      <c r="M33" s="54"/>
      <c r="N33" s="6" t="s">
        <v>54</v>
      </c>
      <c r="O33" s="6" t="s">
        <v>55</v>
      </c>
      <c r="P33" s="7" t="s">
        <v>79</v>
      </c>
      <c r="Q33" s="7" t="s">
        <v>56</v>
      </c>
      <c r="R33" s="7" t="s">
        <v>57</v>
      </c>
      <c r="S33" s="11" t="s">
        <v>58</v>
      </c>
      <c r="T33" s="52"/>
      <c r="U33" s="6" t="s">
        <v>15</v>
      </c>
      <c r="V33" s="113"/>
    </row>
    <row r="34" s="1" customFormat="1" ht="24" spans="1:22">
      <c r="A34" s="12"/>
      <c r="B34" s="12"/>
      <c r="C34" s="13"/>
      <c r="D34" s="14"/>
      <c r="E34" s="15" t="s">
        <v>50</v>
      </c>
      <c r="F34" s="15" t="s">
        <v>59</v>
      </c>
      <c r="G34" s="16" t="s">
        <v>60</v>
      </c>
      <c r="H34" s="17" t="s">
        <v>61</v>
      </c>
      <c r="I34" s="17" t="s">
        <v>62</v>
      </c>
      <c r="J34" s="13"/>
      <c r="K34" s="13"/>
      <c r="L34" s="17" t="s">
        <v>63</v>
      </c>
      <c r="M34" s="17" t="s">
        <v>23</v>
      </c>
      <c r="N34" s="12"/>
      <c r="O34" s="12"/>
      <c r="P34" s="13"/>
      <c r="Q34" s="13"/>
      <c r="R34" s="13"/>
      <c r="S34" s="101" t="s">
        <v>64</v>
      </c>
      <c r="T34" s="101" t="s">
        <v>65</v>
      </c>
      <c r="U34" s="12"/>
      <c r="V34" s="113"/>
    </row>
    <row r="35" s="1" customFormat="1" spans="1:22">
      <c r="A35" s="25" t="s">
        <v>66</v>
      </c>
      <c r="B35" s="18">
        <f t="shared" ref="B35:B44" si="4">SUM(H35:N35)+E35+F35</f>
        <v>14535.320009</v>
      </c>
      <c r="C35" s="20">
        <f>B35/B44*100</f>
        <v>33.9153288952438</v>
      </c>
      <c r="D35" s="18">
        <v>22.964773460694</v>
      </c>
      <c r="E35" s="18">
        <v>2001.215212</v>
      </c>
      <c r="F35" s="18">
        <v>0</v>
      </c>
      <c r="G35" s="18">
        <v>1364.581002</v>
      </c>
      <c r="H35" s="18">
        <v>399.755439</v>
      </c>
      <c r="I35" s="18">
        <v>3530.28858</v>
      </c>
      <c r="J35" s="20">
        <v>1006.573941</v>
      </c>
      <c r="K35" s="20">
        <v>1177.72</v>
      </c>
      <c r="L35" s="45">
        <v>0</v>
      </c>
      <c r="M35" s="45">
        <v>0</v>
      </c>
      <c r="N35" s="44">
        <v>6419.76683700001</v>
      </c>
      <c r="O35" s="45">
        <v>502</v>
      </c>
      <c r="P35" s="35">
        <v>1878.2</v>
      </c>
      <c r="Q35" s="35">
        <v>5538.17</v>
      </c>
      <c r="R35" s="44">
        <v>4218.95598</v>
      </c>
      <c r="S35" s="116">
        <v>1185</v>
      </c>
      <c r="T35" s="117">
        <v>3501.28</v>
      </c>
      <c r="U35" s="114">
        <v>170.45</v>
      </c>
      <c r="V35" s="113"/>
    </row>
    <row r="36" s="1" customFormat="1" spans="1:21">
      <c r="A36" s="25" t="s">
        <v>67</v>
      </c>
      <c r="B36" s="18">
        <f t="shared" si="4"/>
        <v>7242.24</v>
      </c>
      <c r="C36" s="20">
        <f>B36/B44*100</f>
        <v>16.8983518344422</v>
      </c>
      <c r="D36" s="38">
        <v>48.9201487918374</v>
      </c>
      <c r="E36" s="38">
        <v>2460.31</v>
      </c>
      <c r="F36" s="38">
        <v>0</v>
      </c>
      <c r="G36" s="38">
        <v>1738.14</v>
      </c>
      <c r="H36" s="38">
        <v>0.36</v>
      </c>
      <c r="I36" s="73">
        <v>0</v>
      </c>
      <c r="J36" s="74">
        <v>87.8</v>
      </c>
      <c r="K36" s="75">
        <v>0</v>
      </c>
      <c r="L36" s="73">
        <v>0</v>
      </c>
      <c r="M36" s="73">
        <v>0</v>
      </c>
      <c r="N36" s="74">
        <v>4693.77</v>
      </c>
      <c r="O36" s="73">
        <v>743</v>
      </c>
      <c r="P36" s="38">
        <v>223.54</v>
      </c>
      <c r="Q36" s="38">
        <v>219.54</v>
      </c>
      <c r="R36" s="74">
        <v>296.88</v>
      </c>
      <c r="S36" s="45">
        <v>0</v>
      </c>
      <c r="T36" s="45">
        <v>0</v>
      </c>
      <c r="U36" s="45">
        <v>0</v>
      </c>
    </row>
    <row r="37" s="1" customFormat="1" spans="1:21">
      <c r="A37" s="25" t="s">
        <v>68</v>
      </c>
      <c r="B37" s="18">
        <f t="shared" si="4"/>
        <v>3512.63998</v>
      </c>
      <c r="C37" s="20">
        <f>B37/B44*100</f>
        <v>8.19605898862343</v>
      </c>
      <c r="D37" s="39">
        <v>31.39305670029</v>
      </c>
      <c r="E37" s="43">
        <v>885.83103</v>
      </c>
      <c r="F37" s="43">
        <v>26.37695</v>
      </c>
      <c r="G37" s="43">
        <v>827.41796</v>
      </c>
      <c r="H37" s="40">
        <v>0</v>
      </c>
      <c r="I37" s="77">
        <v>0</v>
      </c>
      <c r="J37" s="77">
        <v>11.662</v>
      </c>
      <c r="K37" s="78">
        <v>0</v>
      </c>
      <c r="L37" s="79">
        <v>0</v>
      </c>
      <c r="M37" s="78">
        <v>0</v>
      </c>
      <c r="N37" s="89">
        <v>2588.77</v>
      </c>
      <c r="O37" s="90">
        <v>224</v>
      </c>
      <c r="P37" s="91">
        <v>0</v>
      </c>
      <c r="Q37" s="91">
        <v>0</v>
      </c>
      <c r="R37" s="78">
        <v>0</v>
      </c>
      <c r="S37" s="78">
        <v>0</v>
      </c>
      <c r="T37" s="78">
        <v>0</v>
      </c>
      <c r="U37" s="78">
        <v>0</v>
      </c>
    </row>
    <row r="38" s="1" customFormat="1" spans="1:21">
      <c r="A38" s="25" t="s">
        <v>69</v>
      </c>
      <c r="B38" s="18">
        <f t="shared" si="4"/>
        <v>2549.2</v>
      </c>
      <c r="C38" s="20">
        <f>B38/B44*100</f>
        <v>5.94806006102534</v>
      </c>
      <c r="D38" s="44">
        <v>58.187041966851</v>
      </c>
      <c r="E38" s="18">
        <v>750.6</v>
      </c>
      <c r="F38" s="18">
        <v>0</v>
      </c>
      <c r="G38" s="18">
        <v>332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4">
        <v>1798.6</v>
      </c>
      <c r="O38" s="45">
        <v>130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</row>
    <row r="39" s="1" customFormat="1" spans="1:21">
      <c r="A39" s="25" t="s">
        <v>70</v>
      </c>
      <c r="B39" s="18">
        <f t="shared" si="4"/>
        <v>3792.918967</v>
      </c>
      <c r="C39" s="20">
        <f>B39/B44*100</f>
        <v>8.85003523549277</v>
      </c>
      <c r="D39" s="41">
        <v>19.9826322615613</v>
      </c>
      <c r="E39" s="23">
        <v>881.017967</v>
      </c>
      <c r="F39" s="23">
        <v>31.801</v>
      </c>
      <c r="G39" s="23">
        <v>747.734203</v>
      </c>
      <c r="H39" s="41">
        <v>0</v>
      </c>
      <c r="I39" s="41">
        <v>535.3</v>
      </c>
      <c r="J39" s="82">
        <v>1.17</v>
      </c>
      <c r="K39" s="83">
        <v>0</v>
      </c>
      <c r="L39" s="84">
        <v>0</v>
      </c>
      <c r="M39" s="84">
        <v>0</v>
      </c>
      <c r="N39" s="63">
        <v>2343.63</v>
      </c>
      <c r="O39" s="85">
        <v>358</v>
      </c>
      <c r="P39" s="86">
        <v>46.4</v>
      </c>
      <c r="Q39" s="82">
        <v>502.7378</v>
      </c>
      <c r="R39" s="115">
        <v>141.3745</v>
      </c>
      <c r="S39" s="115">
        <v>4</v>
      </c>
      <c r="T39" s="115">
        <v>2.33</v>
      </c>
      <c r="U39" s="83">
        <v>0</v>
      </c>
    </row>
    <row r="40" s="1" customFormat="1" spans="1:21">
      <c r="A40" s="25" t="s">
        <v>71</v>
      </c>
      <c r="B40" s="18">
        <f t="shared" si="4"/>
        <v>5677.844645</v>
      </c>
      <c r="C40" s="20">
        <f>B40/B44*100</f>
        <v>13.248140971925</v>
      </c>
      <c r="D40" s="42">
        <v>24.5759082436884</v>
      </c>
      <c r="E40" s="42">
        <v>737.0264</v>
      </c>
      <c r="F40" s="42">
        <v>306.435711</v>
      </c>
      <c r="G40" s="42">
        <v>579.341759</v>
      </c>
      <c r="H40" s="46">
        <v>284.7184</v>
      </c>
      <c r="I40" s="47">
        <v>3229.68202</v>
      </c>
      <c r="J40" s="42">
        <v>12.041914</v>
      </c>
      <c r="K40" s="51">
        <v>0</v>
      </c>
      <c r="L40" s="51">
        <v>0</v>
      </c>
      <c r="M40" s="84">
        <v>0</v>
      </c>
      <c r="N40" s="92">
        <v>1107.9402</v>
      </c>
      <c r="O40" s="87">
        <v>531</v>
      </c>
      <c r="P40" s="42">
        <v>59.63</v>
      </c>
      <c r="Q40" s="42">
        <v>568.82</v>
      </c>
      <c r="R40" s="42">
        <v>933.35</v>
      </c>
      <c r="S40" s="87">
        <v>24</v>
      </c>
      <c r="T40" s="42">
        <v>94.32</v>
      </c>
      <c r="U40" s="87">
        <v>0</v>
      </c>
    </row>
    <row r="41" s="1" customFormat="1" spans="1:21">
      <c r="A41" s="25" t="s">
        <v>72</v>
      </c>
      <c r="B41" s="18">
        <f t="shared" si="4"/>
        <v>214.4472</v>
      </c>
      <c r="C41" s="20">
        <f>B41/B44*100</f>
        <v>0.500370636089249</v>
      </c>
      <c r="D41" s="32">
        <v>125.643874706828</v>
      </c>
      <c r="E41" s="35">
        <v>214.4472</v>
      </c>
      <c r="F41" s="35">
        <v>0</v>
      </c>
      <c r="G41" s="35">
        <v>153.3454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88">
        <v>61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</row>
    <row r="42" s="1" customFormat="1" ht="18" customHeight="1" spans="1:21">
      <c r="A42" s="25" t="s">
        <v>73</v>
      </c>
      <c r="B42" s="18">
        <f t="shared" si="4"/>
        <v>0</v>
      </c>
      <c r="C42" s="20">
        <f>B42/B44*100</f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</row>
    <row r="43" s="1" customFormat="1" ht="15" customHeight="1" spans="1:21">
      <c r="A43" s="25" t="s">
        <v>76</v>
      </c>
      <c r="B43" s="18">
        <f t="shared" si="4"/>
        <v>5333.06</v>
      </c>
      <c r="C43" s="20">
        <f>B43/B44*100</f>
        <v>12.4436533771582</v>
      </c>
      <c r="D43" s="32">
        <v>2092.72523953321</v>
      </c>
      <c r="E43" s="44">
        <v>875.24</v>
      </c>
      <c r="F43" s="44">
        <v>0</v>
      </c>
      <c r="G43" s="44">
        <v>770.69</v>
      </c>
      <c r="H43" s="32">
        <v>444</v>
      </c>
      <c r="I43" s="32">
        <v>3444</v>
      </c>
      <c r="J43" s="45">
        <v>0</v>
      </c>
      <c r="K43" s="45">
        <v>0</v>
      </c>
      <c r="L43" s="45">
        <v>0</v>
      </c>
      <c r="M43" s="45">
        <v>0</v>
      </c>
      <c r="N43" s="44">
        <v>569.82</v>
      </c>
      <c r="O43" s="45">
        <v>183</v>
      </c>
      <c r="P43" s="44">
        <v>4.84</v>
      </c>
      <c r="Q43" s="44">
        <v>836.7</v>
      </c>
      <c r="R43" s="35">
        <v>26.4</v>
      </c>
      <c r="S43" s="45">
        <v>0</v>
      </c>
      <c r="T43" s="45">
        <v>0</v>
      </c>
      <c r="U43" s="45">
        <v>0</v>
      </c>
    </row>
    <row r="44" s="1" customFormat="1" ht="18" customHeight="1" spans="1:21">
      <c r="A44" s="25" t="s">
        <v>34</v>
      </c>
      <c r="B44" s="18">
        <f t="shared" si="4"/>
        <v>42857.670801</v>
      </c>
      <c r="C44" s="18"/>
      <c r="D44" s="18">
        <v>29.46</v>
      </c>
      <c r="E44" s="18">
        <f t="shared" ref="E44:U44" si="5">SUM(E35:E43)</f>
        <v>8805.687809</v>
      </c>
      <c r="F44" s="18">
        <f t="shared" si="5"/>
        <v>364.613661</v>
      </c>
      <c r="G44" s="18">
        <f t="shared" si="5"/>
        <v>6513.250324</v>
      </c>
      <c r="H44" s="18">
        <f t="shared" si="5"/>
        <v>1128.833839</v>
      </c>
      <c r="I44" s="18">
        <f t="shared" si="5"/>
        <v>10739.2706</v>
      </c>
      <c r="J44" s="18">
        <f t="shared" si="5"/>
        <v>1119.247855</v>
      </c>
      <c r="K44" s="18">
        <f t="shared" si="5"/>
        <v>1177.72</v>
      </c>
      <c r="L44" s="18">
        <f t="shared" si="5"/>
        <v>0</v>
      </c>
      <c r="M44" s="18">
        <f t="shared" si="5"/>
        <v>0</v>
      </c>
      <c r="N44" s="18">
        <f t="shared" si="5"/>
        <v>19522.297037</v>
      </c>
      <c r="O44" s="28">
        <f t="shared" si="5"/>
        <v>2732</v>
      </c>
      <c r="P44" s="18">
        <f t="shared" si="5"/>
        <v>2212.61</v>
      </c>
      <c r="Q44" s="18">
        <f t="shared" si="5"/>
        <v>7665.9678</v>
      </c>
      <c r="R44" s="18">
        <f t="shared" si="5"/>
        <v>5616.96048</v>
      </c>
      <c r="S44" s="28">
        <f t="shared" si="5"/>
        <v>1213</v>
      </c>
      <c r="T44" s="18">
        <f t="shared" si="5"/>
        <v>3597.93</v>
      </c>
      <c r="U44" s="18">
        <f t="shared" si="5"/>
        <v>170.45</v>
      </c>
    </row>
    <row r="45" s="1" customFormat="1" ht="31.9" customHeight="1" spans="1:21">
      <c r="A45" s="37" t="s">
        <v>38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</row>
    <row r="46" s="1" customFormat="1" ht="14.45" customHeight="1" spans="1:21">
      <c r="A46" s="6" t="s">
        <v>2</v>
      </c>
      <c r="B46" s="6" t="s">
        <v>3</v>
      </c>
      <c r="C46" s="7" t="s">
        <v>4</v>
      </c>
      <c r="D46" s="8" t="s">
        <v>49</v>
      </c>
      <c r="E46" s="9" t="s">
        <v>50</v>
      </c>
      <c r="F46" s="9"/>
      <c r="G46" s="10"/>
      <c r="H46" s="11" t="s">
        <v>51</v>
      </c>
      <c r="I46" s="52"/>
      <c r="J46" s="7" t="s">
        <v>52</v>
      </c>
      <c r="K46" s="7" t="s">
        <v>53</v>
      </c>
      <c r="L46" s="53" t="s">
        <v>11</v>
      </c>
      <c r="M46" s="54"/>
      <c r="N46" s="6" t="s">
        <v>54</v>
      </c>
      <c r="O46" s="6" t="s">
        <v>55</v>
      </c>
      <c r="P46" s="7" t="s">
        <v>79</v>
      </c>
      <c r="Q46" s="7" t="s">
        <v>56</v>
      </c>
      <c r="R46" s="7" t="s">
        <v>57</v>
      </c>
      <c r="S46" s="11" t="s">
        <v>58</v>
      </c>
      <c r="T46" s="52"/>
      <c r="U46" s="6" t="s">
        <v>15</v>
      </c>
    </row>
    <row r="47" s="1" customFormat="1" ht="24" spans="1:21">
      <c r="A47" s="12"/>
      <c r="B47" s="12"/>
      <c r="C47" s="13"/>
      <c r="D47" s="14"/>
      <c r="E47" s="15" t="s">
        <v>50</v>
      </c>
      <c r="F47" s="15" t="s">
        <v>59</v>
      </c>
      <c r="G47" s="16" t="s">
        <v>60</v>
      </c>
      <c r="H47" s="17" t="s">
        <v>61</v>
      </c>
      <c r="I47" s="17" t="s">
        <v>62</v>
      </c>
      <c r="J47" s="13"/>
      <c r="K47" s="13"/>
      <c r="L47" s="17" t="s">
        <v>63</v>
      </c>
      <c r="M47" s="17" t="s">
        <v>23</v>
      </c>
      <c r="N47" s="12"/>
      <c r="O47" s="12"/>
      <c r="P47" s="13"/>
      <c r="Q47" s="13"/>
      <c r="R47" s="13"/>
      <c r="S47" s="101" t="s">
        <v>64</v>
      </c>
      <c r="T47" s="101" t="s">
        <v>65</v>
      </c>
      <c r="U47" s="12"/>
    </row>
    <row r="48" s="1" customFormat="1" spans="1:21">
      <c r="A48" s="25" t="s">
        <v>66</v>
      </c>
      <c r="B48" s="18">
        <f t="shared" ref="B48:B55" si="6">SUM(H48:N48)+E48+F48</f>
        <v>10383.4003</v>
      </c>
      <c r="C48" s="20">
        <f>B48/B55*100</f>
        <v>37.5550290125286</v>
      </c>
      <c r="D48" s="18">
        <v>25.5440563953405</v>
      </c>
      <c r="E48" s="18">
        <v>1794.830713</v>
      </c>
      <c r="F48" s="18">
        <v>0</v>
      </c>
      <c r="G48" s="18">
        <v>1341.870601</v>
      </c>
      <c r="H48" s="18">
        <v>444.29011</v>
      </c>
      <c r="I48" s="18">
        <v>2014.07</v>
      </c>
      <c r="J48" s="20">
        <v>841.784679999998</v>
      </c>
      <c r="K48" s="93">
        <v>768.801</v>
      </c>
      <c r="L48" s="45">
        <v>0</v>
      </c>
      <c r="M48" s="45">
        <v>0</v>
      </c>
      <c r="N48" s="94">
        <v>4519.623797</v>
      </c>
      <c r="O48" s="95">
        <v>498</v>
      </c>
      <c r="P48" s="94">
        <v>736.6</v>
      </c>
      <c r="Q48" s="94">
        <v>2137.4</v>
      </c>
      <c r="R48" s="118">
        <v>3808.799407</v>
      </c>
      <c r="S48" s="116">
        <v>488</v>
      </c>
      <c r="T48" s="35">
        <v>629.64</v>
      </c>
      <c r="U48" s="114">
        <v>140.62</v>
      </c>
    </row>
    <row r="49" s="1" customFormat="1" spans="1:21">
      <c r="A49" s="25" t="s">
        <v>67</v>
      </c>
      <c r="B49" s="18">
        <f t="shared" si="6"/>
        <v>1936.58</v>
      </c>
      <c r="C49" s="20">
        <f>B49/B55*100</f>
        <v>7.00428722612983</v>
      </c>
      <c r="D49" s="38">
        <v>77.3636055574382</v>
      </c>
      <c r="E49" s="38">
        <v>543.65</v>
      </c>
      <c r="F49" s="38">
        <v>0.85</v>
      </c>
      <c r="G49" s="38">
        <v>363.09</v>
      </c>
      <c r="H49" s="38">
        <v>0.04</v>
      </c>
      <c r="I49" s="73">
        <v>0</v>
      </c>
      <c r="J49" s="74">
        <v>58.43</v>
      </c>
      <c r="K49" s="75">
        <v>88.15</v>
      </c>
      <c r="L49" s="73">
        <v>0</v>
      </c>
      <c r="M49" s="73">
        <v>0</v>
      </c>
      <c r="N49" s="74">
        <v>1245.46</v>
      </c>
      <c r="O49" s="73">
        <v>171</v>
      </c>
      <c r="P49" s="38">
        <v>329.97</v>
      </c>
      <c r="Q49" s="38">
        <v>100</v>
      </c>
      <c r="R49" s="74">
        <v>224.22</v>
      </c>
      <c r="S49" s="45">
        <v>0</v>
      </c>
      <c r="T49" s="45">
        <v>0</v>
      </c>
      <c r="U49" s="45">
        <v>0</v>
      </c>
    </row>
    <row r="50" s="1" customFormat="1" spans="1:21">
      <c r="A50" s="25" t="s">
        <v>68</v>
      </c>
      <c r="B50" s="18">
        <f t="shared" si="6"/>
        <v>3719.131261</v>
      </c>
      <c r="C50" s="20">
        <f>B50/B55*100</f>
        <v>13.4514781644561</v>
      </c>
      <c r="D50" s="39">
        <v>29.7540917675716</v>
      </c>
      <c r="E50" s="43">
        <v>1055.313361</v>
      </c>
      <c r="F50" s="43">
        <v>39.7018</v>
      </c>
      <c r="G50" s="43">
        <v>992.97924</v>
      </c>
      <c r="H50" s="40">
        <v>0</v>
      </c>
      <c r="I50" s="77">
        <v>0</v>
      </c>
      <c r="J50" s="77">
        <v>7.0361</v>
      </c>
      <c r="K50" s="78">
        <v>0</v>
      </c>
      <c r="L50" s="79">
        <v>0</v>
      </c>
      <c r="M50" s="78">
        <v>0</v>
      </c>
      <c r="N50" s="89">
        <v>2617.08</v>
      </c>
      <c r="O50" s="90">
        <v>288</v>
      </c>
      <c r="P50" s="96">
        <v>0</v>
      </c>
      <c r="Q50" s="96">
        <v>0</v>
      </c>
      <c r="R50" s="78">
        <v>0</v>
      </c>
      <c r="S50" s="78">
        <v>0</v>
      </c>
      <c r="T50" s="78">
        <v>0</v>
      </c>
      <c r="U50" s="78">
        <v>0</v>
      </c>
    </row>
    <row r="51" s="1" customFormat="1" spans="1:21">
      <c r="A51" s="25" t="s">
        <v>70</v>
      </c>
      <c r="B51" s="18">
        <f t="shared" si="6"/>
        <v>8307.773091</v>
      </c>
      <c r="C51" s="20">
        <f>B51/B55*100</f>
        <v>30.0478311966851</v>
      </c>
      <c r="D51" s="41">
        <v>-20.1905460391507</v>
      </c>
      <c r="E51" s="23">
        <v>1569.705941</v>
      </c>
      <c r="F51" s="23">
        <v>88.23295</v>
      </c>
      <c r="G51" s="23">
        <v>1428.868106</v>
      </c>
      <c r="H51" s="41">
        <v>113.1</v>
      </c>
      <c r="I51" s="41">
        <v>3141.9</v>
      </c>
      <c r="J51" s="82">
        <v>28.9142</v>
      </c>
      <c r="K51" s="83">
        <v>0</v>
      </c>
      <c r="L51" s="84">
        <v>0</v>
      </c>
      <c r="M51" s="84">
        <v>0</v>
      </c>
      <c r="N51" s="63">
        <v>3365.92</v>
      </c>
      <c r="O51" s="85">
        <v>813</v>
      </c>
      <c r="P51" s="86">
        <v>100.9</v>
      </c>
      <c r="Q51" s="82">
        <v>799.7684</v>
      </c>
      <c r="R51" s="115">
        <v>193.6114</v>
      </c>
      <c r="S51" s="115">
        <v>16</v>
      </c>
      <c r="T51" s="115">
        <v>37.81</v>
      </c>
      <c r="U51" s="83">
        <v>0</v>
      </c>
    </row>
    <row r="52" s="1" customFormat="1" spans="1:21">
      <c r="A52" s="25" t="s">
        <v>71</v>
      </c>
      <c r="B52" s="18">
        <f t="shared" si="6"/>
        <v>2612.138798</v>
      </c>
      <c r="C52" s="20">
        <f>B52/B55*100</f>
        <v>9.4476708505249</v>
      </c>
      <c r="D52" s="42">
        <v>-31.8897367511326</v>
      </c>
      <c r="E52" s="42">
        <v>263.2699</v>
      </c>
      <c r="F52" s="42">
        <v>52.690886</v>
      </c>
      <c r="G52" s="42">
        <v>193.412422</v>
      </c>
      <c r="H52" s="47">
        <v>46.3404</v>
      </c>
      <c r="I52" s="46">
        <v>1887.734912</v>
      </c>
      <c r="J52" s="42">
        <v>35.248</v>
      </c>
      <c r="K52" s="51">
        <v>0</v>
      </c>
      <c r="L52" s="51">
        <v>0</v>
      </c>
      <c r="M52" s="51">
        <v>0</v>
      </c>
      <c r="N52" s="42">
        <v>326.8547</v>
      </c>
      <c r="O52" s="87">
        <v>144</v>
      </c>
      <c r="P52" s="42">
        <v>7.21</v>
      </c>
      <c r="Q52" s="42">
        <v>168.5</v>
      </c>
      <c r="R52" s="42">
        <v>834.47</v>
      </c>
      <c r="S52" s="87">
        <v>10</v>
      </c>
      <c r="T52" s="42">
        <v>13.18</v>
      </c>
      <c r="U52" s="87">
        <v>0</v>
      </c>
    </row>
    <row r="53" s="1" customFormat="1" spans="1:21">
      <c r="A53" s="25" t="s">
        <v>72</v>
      </c>
      <c r="B53" s="18">
        <f t="shared" si="6"/>
        <v>92.9215</v>
      </c>
      <c r="C53" s="20">
        <f>B53/B55*100</f>
        <v>0.336081584795269</v>
      </c>
      <c r="D53" s="32">
        <v>-0.393296487023024</v>
      </c>
      <c r="E53" s="35">
        <v>92.9215</v>
      </c>
      <c r="F53" s="35">
        <v>0</v>
      </c>
      <c r="G53" s="35">
        <v>84.1096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88">
        <v>54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</row>
    <row r="54" s="1" customFormat="1" spans="1:21">
      <c r="A54" s="25" t="s">
        <v>74</v>
      </c>
      <c r="B54" s="18">
        <f t="shared" si="6"/>
        <v>596.55</v>
      </c>
      <c r="C54" s="20">
        <f>B54/B55*100</f>
        <v>2.15762196488023</v>
      </c>
      <c r="D54" s="18">
        <v>-80.7688588007737</v>
      </c>
      <c r="E54" s="48">
        <v>335.41</v>
      </c>
      <c r="F54" s="48">
        <v>0</v>
      </c>
      <c r="G54" s="48">
        <v>264.69</v>
      </c>
      <c r="H54" s="28" t="s">
        <v>81</v>
      </c>
      <c r="I54" s="97">
        <v>0</v>
      </c>
      <c r="J54" s="28">
        <v>0</v>
      </c>
      <c r="K54" s="28">
        <v>0</v>
      </c>
      <c r="L54" s="28">
        <v>0</v>
      </c>
      <c r="M54" s="28">
        <v>0</v>
      </c>
      <c r="N54" s="28">
        <v>261.14</v>
      </c>
      <c r="O54" s="28">
        <v>198</v>
      </c>
      <c r="P54" s="18">
        <v>0</v>
      </c>
      <c r="Q54" s="18">
        <v>0</v>
      </c>
      <c r="R54" s="28">
        <v>4.72</v>
      </c>
      <c r="S54" s="28">
        <v>8</v>
      </c>
      <c r="T54" s="28">
        <v>6.36</v>
      </c>
      <c r="U54" s="28">
        <v>0</v>
      </c>
    </row>
    <row r="55" s="1" customFormat="1" spans="1:21">
      <c r="A55" s="25" t="s">
        <v>34</v>
      </c>
      <c r="B55" s="18">
        <f t="shared" si="6"/>
        <v>27648.49495</v>
      </c>
      <c r="C55" s="25"/>
      <c r="D55" s="20">
        <v>-12.04</v>
      </c>
      <c r="E55" s="36">
        <f t="shared" ref="E55:U55" si="7">SUM(E48:E54)</f>
        <v>5655.101415</v>
      </c>
      <c r="F55" s="36">
        <f t="shared" si="7"/>
        <v>181.475636</v>
      </c>
      <c r="G55" s="36">
        <f t="shared" si="7"/>
        <v>4669.019969</v>
      </c>
      <c r="H55" s="36">
        <f t="shared" si="7"/>
        <v>603.77051</v>
      </c>
      <c r="I55" s="36">
        <f t="shared" si="7"/>
        <v>7043.704912</v>
      </c>
      <c r="J55" s="36">
        <f t="shared" si="7"/>
        <v>971.412979999998</v>
      </c>
      <c r="K55" s="36">
        <f t="shared" si="7"/>
        <v>856.951</v>
      </c>
      <c r="L55" s="36">
        <f t="shared" si="7"/>
        <v>0</v>
      </c>
      <c r="M55" s="36">
        <f t="shared" si="7"/>
        <v>0</v>
      </c>
      <c r="N55" s="36">
        <f t="shared" si="7"/>
        <v>12336.078497</v>
      </c>
      <c r="O55" s="72">
        <f t="shared" si="7"/>
        <v>2166</v>
      </c>
      <c r="P55" s="36">
        <f t="shared" si="7"/>
        <v>1174.68</v>
      </c>
      <c r="Q55" s="36">
        <f t="shared" si="7"/>
        <v>3205.6684</v>
      </c>
      <c r="R55" s="36">
        <f t="shared" si="7"/>
        <v>5065.820807</v>
      </c>
      <c r="S55" s="36">
        <f t="shared" si="7"/>
        <v>522</v>
      </c>
      <c r="T55" s="36">
        <f t="shared" si="7"/>
        <v>686.99</v>
      </c>
      <c r="U55" s="36">
        <f t="shared" si="7"/>
        <v>140.62</v>
      </c>
    </row>
    <row r="56" s="1" customFormat="1" ht="18.75" spans="1:21">
      <c r="A56" s="37" t="s">
        <v>39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</row>
    <row r="57" s="1" customFormat="1" ht="14.45" customHeight="1" spans="1:21">
      <c r="A57" s="6" t="s">
        <v>2</v>
      </c>
      <c r="B57" s="6" t="s">
        <v>3</v>
      </c>
      <c r="C57" s="7" t="s">
        <v>4</v>
      </c>
      <c r="D57" s="8" t="s">
        <v>49</v>
      </c>
      <c r="E57" s="9" t="s">
        <v>50</v>
      </c>
      <c r="F57" s="9"/>
      <c r="G57" s="10"/>
      <c r="H57" s="11" t="s">
        <v>51</v>
      </c>
      <c r="I57" s="52"/>
      <c r="J57" s="7" t="s">
        <v>52</v>
      </c>
      <c r="K57" s="7" t="s">
        <v>53</v>
      </c>
      <c r="L57" s="53" t="s">
        <v>11</v>
      </c>
      <c r="M57" s="54"/>
      <c r="N57" s="6" t="s">
        <v>54</v>
      </c>
      <c r="O57" s="6" t="s">
        <v>55</v>
      </c>
      <c r="P57" s="7" t="s">
        <v>79</v>
      </c>
      <c r="Q57" s="7" t="s">
        <v>56</v>
      </c>
      <c r="R57" s="7" t="s">
        <v>57</v>
      </c>
      <c r="S57" s="11" t="s">
        <v>58</v>
      </c>
      <c r="T57" s="52"/>
      <c r="U57" s="6" t="s">
        <v>15</v>
      </c>
    </row>
    <row r="58" s="1" customFormat="1" ht="24" spans="1:21">
      <c r="A58" s="12"/>
      <c r="B58" s="12"/>
      <c r="C58" s="13"/>
      <c r="D58" s="14"/>
      <c r="E58" s="15" t="s">
        <v>50</v>
      </c>
      <c r="F58" s="15" t="s">
        <v>59</v>
      </c>
      <c r="G58" s="16" t="s">
        <v>60</v>
      </c>
      <c r="H58" s="17" t="s">
        <v>61</v>
      </c>
      <c r="I58" s="17" t="s">
        <v>62</v>
      </c>
      <c r="J58" s="13"/>
      <c r="K58" s="13"/>
      <c r="L58" s="17" t="s">
        <v>63</v>
      </c>
      <c r="M58" s="17" t="s">
        <v>23</v>
      </c>
      <c r="N58" s="12"/>
      <c r="O58" s="12"/>
      <c r="P58" s="13"/>
      <c r="Q58" s="13"/>
      <c r="R58" s="13"/>
      <c r="S58" s="101" t="s">
        <v>64</v>
      </c>
      <c r="T58" s="101" t="s">
        <v>65</v>
      </c>
      <c r="U58" s="12"/>
    </row>
    <row r="59" s="1" customFormat="1" spans="1:21">
      <c r="A59" s="25" t="s">
        <v>66</v>
      </c>
      <c r="B59" s="18">
        <f t="shared" ref="B59:B65" si="8">SUM(H59:N59)+E59+F59</f>
        <v>5376.975823</v>
      </c>
      <c r="C59" s="20">
        <f>B59/B65*100</f>
        <v>51.9242770854415</v>
      </c>
      <c r="D59" s="18">
        <v>13.9573702592817</v>
      </c>
      <c r="E59" s="18">
        <v>1172.341087</v>
      </c>
      <c r="F59" s="18">
        <v>0</v>
      </c>
      <c r="G59" s="18">
        <v>765.328961</v>
      </c>
      <c r="H59" s="18">
        <v>52.130669</v>
      </c>
      <c r="I59" s="18">
        <v>904.7</v>
      </c>
      <c r="J59" s="20">
        <v>354.925037</v>
      </c>
      <c r="K59" s="20">
        <v>313.247</v>
      </c>
      <c r="L59" s="45">
        <v>0</v>
      </c>
      <c r="M59" s="45">
        <v>0</v>
      </c>
      <c r="N59" s="44">
        <v>2579.63203000001</v>
      </c>
      <c r="O59" s="45">
        <v>363</v>
      </c>
      <c r="P59" s="98">
        <v>318.49</v>
      </c>
      <c r="Q59" s="98">
        <v>975.57</v>
      </c>
      <c r="R59" s="44">
        <v>1389.429533</v>
      </c>
      <c r="S59" s="95">
        <v>384</v>
      </c>
      <c r="T59" s="35">
        <v>549.61</v>
      </c>
      <c r="U59" s="114">
        <v>77.49</v>
      </c>
    </row>
    <row r="60" s="1" customFormat="1" spans="1:21">
      <c r="A60" s="25" t="s">
        <v>67</v>
      </c>
      <c r="B60" s="49">
        <f t="shared" si="8"/>
        <v>2142.81</v>
      </c>
      <c r="C60" s="20">
        <f>B60/B65*100</f>
        <v>20.6926465440897</v>
      </c>
      <c r="D60" s="38">
        <v>22.303016466425</v>
      </c>
      <c r="E60" s="38">
        <v>446.24</v>
      </c>
      <c r="F60" s="38">
        <v>0.01</v>
      </c>
      <c r="G60" s="38">
        <v>320.87</v>
      </c>
      <c r="H60" s="38">
        <v>0</v>
      </c>
      <c r="I60" s="73">
        <v>0</v>
      </c>
      <c r="J60" s="74">
        <v>33.36</v>
      </c>
      <c r="K60" s="75">
        <v>0</v>
      </c>
      <c r="L60" s="73">
        <v>0</v>
      </c>
      <c r="M60" s="73">
        <v>0</v>
      </c>
      <c r="N60" s="74">
        <v>1663.2</v>
      </c>
      <c r="O60" s="73">
        <v>151</v>
      </c>
      <c r="P60" s="38">
        <v>22.67</v>
      </c>
      <c r="Q60" s="38">
        <v>59.41</v>
      </c>
      <c r="R60" s="74">
        <v>40.22</v>
      </c>
      <c r="S60" s="45">
        <v>0</v>
      </c>
      <c r="T60" s="45">
        <v>0</v>
      </c>
      <c r="U60" s="45">
        <v>0</v>
      </c>
    </row>
    <row r="61" s="1" customFormat="1" spans="1:21">
      <c r="A61" s="25" t="s">
        <v>68</v>
      </c>
      <c r="B61" s="49">
        <f t="shared" si="8"/>
        <v>2069.70651</v>
      </c>
      <c r="C61" s="20">
        <f>B61/B65*100</f>
        <v>19.9867021627823</v>
      </c>
      <c r="D61" s="39">
        <v>29.3947976090302</v>
      </c>
      <c r="E61" s="43">
        <v>636.75251</v>
      </c>
      <c r="F61" s="43">
        <v>32.2718</v>
      </c>
      <c r="G61" s="43">
        <v>589.41922</v>
      </c>
      <c r="H61" s="40">
        <v>0</v>
      </c>
      <c r="I61" s="77">
        <v>0</v>
      </c>
      <c r="J61" s="77">
        <v>18.7022</v>
      </c>
      <c r="K61" s="78">
        <v>0</v>
      </c>
      <c r="L61" s="79">
        <v>0</v>
      </c>
      <c r="M61" s="78">
        <v>0</v>
      </c>
      <c r="N61" s="89">
        <v>1381.98</v>
      </c>
      <c r="O61" s="90">
        <v>191</v>
      </c>
      <c r="P61" s="96">
        <v>0</v>
      </c>
      <c r="Q61" s="96">
        <v>0</v>
      </c>
      <c r="R61" s="78">
        <v>0</v>
      </c>
      <c r="S61" s="78">
        <v>0</v>
      </c>
      <c r="T61" s="78">
        <v>0</v>
      </c>
      <c r="U61" s="78">
        <v>0</v>
      </c>
    </row>
    <row r="62" s="1" customFormat="1" spans="1:21">
      <c r="A62" s="25" t="s">
        <v>70</v>
      </c>
      <c r="B62" s="49">
        <f t="shared" si="8"/>
        <v>701.02585</v>
      </c>
      <c r="C62" s="20">
        <f>B62/B65*100</f>
        <v>6.76965299411522</v>
      </c>
      <c r="D62" s="41">
        <v>44.016321932747</v>
      </c>
      <c r="E62" s="23">
        <v>38.96585</v>
      </c>
      <c r="F62" s="23">
        <v>0</v>
      </c>
      <c r="G62" s="23">
        <v>38.955969</v>
      </c>
      <c r="H62" s="41">
        <v>95</v>
      </c>
      <c r="I62" s="41">
        <v>252</v>
      </c>
      <c r="J62" s="82">
        <v>0.66</v>
      </c>
      <c r="K62" s="83">
        <v>0</v>
      </c>
      <c r="L62" s="84">
        <v>0</v>
      </c>
      <c r="M62" s="84">
        <v>0</v>
      </c>
      <c r="N62" s="63">
        <v>314.4</v>
      </c>
      <c r="O62" s="85">
        <v>42</v>
      </c>
      <c r="P62" s="86">
        <v>5.9</v>
      </c>
      <c r="Q62" s="86">
        <v>0</v>
      </c>
      <c r="R62" s="115">
        <v>0</v>
      </c>
      <c r="S62" s="78">
        <v>0</v>
      </c>
      <c r="T62" s="115">
        <v>0</v>
      </c>
      <c r="U62" s="83">
        <v>0</v>
      </c>
    </row>
    <row r="63" s="1" customFormat="1" spans="1:21">
      <c r="A63" s="25" t="s">
        <v>71</v>
      </c>
      <c r="B63" s="49">
        <f t="shared" si="8"/>
        <v>13.5996</v>
      </c>
      <c r="C63" s="20">
        <f>B63/B65*100</f>
        <v>0.131328356662981</v>
      </c>
      <c r="D63" s="50">
        <v>-26.0891304347826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99">
        <v>13.5996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1">
        <v>0</v>
      </c>
    </row>
    <row r="64" s="1" customFormat="1" spans="1:21">
      <c r="A64" s="25" t="s">
        <v>69</v>
      </c>
      <c r="B64" s="49">
        <f t="shared" si="8"/>
        <v>51.3</v>
      </c>
      <c r="C64" s="20">
        <f>B64/B65*100</f>
        <v>0.495392856908359</v>
      </c>
      <c r="D64" s="44">
        <v>-11.0918544194108</v>
      </c>
      <c r="E64" s="18">
        <v>16</v>
      </c>
      <c r="F64" s="18">
        <v>0</v>
      </c>
      <c r="G64" s="18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4">
        <v>35.3</v>
      </c>
      <c r="O64" s="45">
        <v>1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</row>
    <row r="65" s="1" customFormat="1" spans="1:21">
      <c r="A65" s="25" t="s">
        <v>34</v>
      </c>
      <c r="B65" s="49">
        <f t="shared" si="8"/>
        <v>10355.417783</v>
      </c>
      <c r="D65" s="25">
        <v>17.69</v>
      </c>
      <c r="E65" s="36">
        <f t="shared" ref="E65:U65" si="9">SUM(E59:E64)</f>
        <v>2310.299447</v>
      </c>
      <c r="F65" s="36">
        <f t="shared" si="9"/>
        <v>32.2818</v>
      </c>
      <c r="G65" s="36">
        <f t="shared" si="9"/>
        <v>1714.57415</v>
      </c>
      <c r="H65" s="36">
        <f t="shared" si="9"/>
        <v>147.130669</v>
      </c>
      <c r="I65" s="36">
        <f t="shared" si="9"/>
        <v>1156.7</v>
      </c>
      <c r="J65" s="36">
        <f t="shared" si="9"/>
        <v>407.647237</v>
      </c>
      <c r="K65" s="36">
        <f t="shared" si="9"/>
        <v>313.247</v>
      </c>
      <c r="L65" s="36">
        <f t="shared" si="9"/>
        <v>0</v>
      </c>
      <c r="M65" s="36">
        <f t="shared" si="9"/>
        <v>0</v>
      </c>
      <c r="N65" s="36">
        <f t="shared" si="9"/>
        <v>5988.11163</v>
      </c>
      <c r="O65" s="72">
        <f t="shared" si="9"/>
        <v>748</v>
      </c>
      <c r="P65" s="36">
        <f t="shared" si="9"/>
        <v>347.06</v>
      </c>
      <c r="Q65" s="36">
        <f t="shared" si="9"/>
        <v>1034.98</v>
      </c>
      <c r="R65" s="36">
        <f t="shared" si="9"/>
        <v>1429.649533</v>
      </c>
      <c r="S65" s="72">
        <f t="shared" si="9"/>
        <v>384</v>
      </c>
      <c r="T65" s="36">
        <f t="shared" si="9"/>
        <v>549.61</v>
      </c>
      <c r="U65" s="36">
        <f t="shared" si="9"/>
        <v>77.49</v>
      </c>
    </row>
    <row r="66" s="1" customFormat="1" ht="21" customHeight="1" spans="1:21">
      <c r="A66" s="37" t="s">
        <v>40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</row>
    <row r="67" s="1" customFormat="1" ht="14.45" customHeight="1" spans="1:21">
      <c r="A67" s="6" t="s">
        <v>2</v>
      </c>
      <c r="B67" s="6" t="s">
        <v>3</v>
      </c>
      <c r="C67" s="7" t="s">
        <v>4</v>
      </c>
      <c r="D67" s="8" t="s">
        <v>49</v>
      </c>
      <c r="E67" s="9" t="s">
        <v>50</v>
      </c>
      <c r="F67" s="9"/>
      <c r="G67" s="10"/>
      <c r="H67" s="11" t="s">
        <v>51</v>
      </c>
      <c r="I67" s="52"/>
      <c r="J67" s="7" t="s">
        <v>52</v>
      </c>
      <c r="K67" s="7" t="s">
        <v>53</v>
      </c>
      <c r="L67" s="53" t="s">
        <v>11</v>
      </c>
      <c r="M67" s="54"/>
      <c r="N67" s="6" t="s">
        <v>54</v>
      </c>
      <c r="O67" s="6" t="s">
        <v>55</v>
      </c>
      <c r="P67" s="7" t="s">
        <v>79</v>
      </c>
      <c r="Q67" s="7" t="s">
        <v>56</v>
      </c>
      <c r="R67" s="7" t="s">
        <v>57</v>
      </c>
      <c r="S67" s="11" t="s">
        <v>58</v>
      </c>
      <c r="T67" s="52"/>
      <c r="U67" s="6" t="s">
        <v>15</v>
      </c>
    </row>
    <row r="68" s="1" customFormat="1" ht="24" spans="1:21">
      <c r="A68" s="12"/>
      <c r="B68" s="12"/>
      <c r="C68" s="13"/>
      <c r="D68" s="14"/>
      <c r="E68" s="15" t="s">
        <v>50</v>
      </c>
      <c r="F68" s="15" t="s">
        <v>59</v>
      </c>
      <c r="G68" s="16" t="s">
        <v>60</v>
      </c>
      <c r="H68" s="17" t="s">
        <v>61</v>
      </c>
      <c r="I68" s="17" t="s">
        <v>62</v>
      </c>
      <c r="J68" s="13"/>
      <c r="K68" s="13"/>
      <c r="L68" s="17" t="s">
        <v>63</v>
      </c>
      <c r="M68" s="17" t="s">
        <v>23</v>
      </c>
      <c r="N68" s="12"/>
      <c r="O68" s="12"/>
      <c r="P68" s="13"/>
      <c r="Q68" s="13"/>
      <c r="R68" s="13"/>
      <c r="S68" s="101" t="s">
        <v>64</v>
      </c>
      <c r="T68" s="101" t="s">
        <v>65</v>
      </c>
      <c r="U68" s="12"/>
    </row>
    <row r="69" s="1" customFormat="1" spans="1:21">
      <c r="A69" s="25" t="s">
        <v>66</v>
      </c>
      <c r="B69" s="18">
        <f t="shared" ref="B69:B72" si="10">SUM(H69:N69)+E69+F69</f>
        <v>4811.510229</v>
      </c>
      <c r="C69" s="20">
        <f>B69/B72*100</f>
        <v>58.0817817568362</v>
      </c>
      <c r="D69" s="18">
        <v>12.6990567715886</v>
      </c>
      <c r="E69" s="18">
        <v>706.560406</v>
      </c>
      <c r="F69" s="18">
        <v>0</v>
      </c>
      <c r="G69" s="18">
        <v>505.060406</v>
      </c>
      <c r="H69" s="18">
        <v>196.311317</v>
      </c>
      <c r="I69" s="18">
        <v>910.3</v>
      </c>
      <c r="J69" s="20">
        <v>254.410557</v>
      </c>
      <c r="K69" s="20">
        <v>154.062</v>
      </c>
      <c r="L69" s="45">
        <v>0</v>
      </c>
      <c r="M69" s="45">
        <v>0</v>
      </c>
      <c r="N69" s="44">
        <v>2589.865949</v>
      </c>
      <c r="O69" s="45">
        <v>255</v>
      </c>
      <c r="P69" s="35">
        <v>720.41</v>
      </c>
      <c r="Q69" s="35">
        <v>589.1</v>
      </c>
      <c r="R69" s="44">
        <v>991.876539000001</v>
      </c>
      <c r="S69" s="95">
        <v>599</v>
      </c>
      <c r="T69" s="35">
        <v>603.45</v>
      </c>
      <c r="U69" s="114">
        <v>53.22</v>
      </c>
    </row>
    <row r="70" s="1" customFormat="1" spans="1:22">
      <c r="A70" s="25" t="s">
        <v>67</v>
      </c>
      <c r="B70" s="49">
        <f t="shared" si="10"/>
        <v>2315.89</v>
      </c>
      <c r="C70" s="20">
        <f>B70/B72*100</f>
        <v>27.9560909466871</v>
      </c>
      <c r="D70" s="38">
        <v>44.2266134406158</v>
      </c>
      <c r="E70" s="38">
        <v>526.85</v>
      </c>
      <c r="F70" s="38">
        <v>0</v>
      </c>
      <c r="G70" s="38">
        <v>429.14</v>
      </c>
      <c r="H70" s="38">
        <v>0</v>
      </c>
      <c r="I70" s="73">
        <v>0</v>
      </c>
      <c r="J70" s="74">
        <v>39.82</v>
      </c>
      <c r="K70" s="75">
        <v>0</v>
      </c>
      <c r="L70" s="73">
        <v>0</v>
      </c>
      <c r="M70" s="73">
        <v>0</v>
      </c>
      <c r="N70" s="74">
        <v>1749.22</v>
      </c>
      <c r="O70" s="73">
        <v>176</v>
      </c>
      <c r="P70" s="38">
        <v>86.31</v>
      </c>
      <c r="Q70" s="38">
        <v>66.2</v>
      </c>
      <c r="R70" s="74">
        <v>53.66</v>
      </c>
      <c r="S70" s="45">
        <v>0</v>
      </c>
      <c r="T70" s="45">
        <v>0</v>
      </c>
      <c r="U70" s="45">
        <v>0</v>
      </c>
      <c r="V70" s="1">
        <v>0</v>
      </c>
    </row>
    <row r="71" s="1" customFormat="1" spans="1:21">
      <c r="A71" s="25" t="s">
        <v>70</v>
      </c>
      <c r="B71" s="49">
        <f t="shared" si="10"/>
        <v>1156.626334</v>
      </c>
      <c r="C71" s="20">
        <f>B71/B72*100</f>
        <v>13.9621272964767</v>
      </c>
      <c r="D71" s="41">
        <v>76.9019664843205</v>
      </c>
      <c r="E71" s="23">
        <v>66.845274</v>
      </c>
      <c r="F71" s="23">
        <v>0</v>
      </c>
      <c r="G71" s="23">
        <v>61.412342</v>
      </c>
      <c r="H71" s="41">
        <v>0</v>
      </c>
      <c r="I71" s="41">
        <v>358.3</v>
      </c>
      <c r="J71" s="82">
        <v>1.79106</v>
      </c>
      <c r="K71" s="83">
        <v>0</v>
      </c>
      <c r="L71" s="84">
        <v>0</v>
      </c>
      <c r="M71" s="84">
        <v>0</v>
      </c>
      <c r="N71" s="63">
        <v>729.69</v>
      </c>
      <c r="O71" s="85">
        <v>43</v>
      </c>
      <c r="P71" s="86">
        <v>13.1</v>
      </c>
      <c r="Q71" s="86">
        <v>38.8</v>
      </c>
      <c r="R71" s="115">
        <v>0</v>
      </c>
      <c r="S71" s="115">
        <v>0</v>
      </c>
      <c r="T71" s="115">
        <v>0</v>
      </c>
      <c r="U71" s="83">
        <v>0</v>
      </c>
    </row>
    <row r="72" s="1" customFormat="1" spans="1:21">
      <c r="A72" s="25" t="s">
        <v>34</v>
      </c>
      <c r="B72" s="49">
        <f t="shared" si="10"/>
        <v>8284.026563</v>
      </c>
      <c r="D72" s="20">
        <v>20.7</v>
      </c>
      <c r="E72" s="36">
        <f t="shared" ref="E72:U72" si="11">SUM(E69:E71)</f>
        <v>1300.25568</v>
      </c>
      <c r="F72" s="36">
        <f t="shared" si="11"/>
        <v>0</v>
      </c>
      <c r="G72" s="36">
        <f t="shared" si="11"/>
        <v>995.612748</v>
      </c>
      <c r="H72" s="36">
        <f t="shared" si="11"/>
        <v>196.311317</v>
      </c>
      <c r="I72" s="36">
        <f t="shared" si="11"/>
        <v>1268.6</v>
      </c>
      <c r="J72" s="36">
        <f t="shared" si="11"/>
        <v>296.021617</v>
      </c>
      <c r="K72" s="36">
        <f t="shared" si="11"/>
        <v>154.062</v>
      </c>
      <c r="L72" s="36">
        <f t="shared" si="11"/>
        <v>0</v>
      </c>
      <c r="M72" s="36">
        <f t="shared" si="11"/>
        <v>0</v>
      </c>
      <c r="N72" s="36">
        <f t="shared" si="11"/>
        <v>5068.775949</v>
      </c>
      <c r="O72" s="72">
        <f t="shared" si="11"/>
        <v>474</v>
      </c>
      <c r="P72" s="36">
        <f t="shared" si="11"/>
        <v>819.82</v>
      </c>
      <c r="Q72" s="36">
        <f t="shared" si="11"/>
        <v>694.1</v>
      </c>
      <c r="R72" s="36">
        <f t="shared" si="11"/>
        <v>1045.536539</v>
      </c>
      <c r="S72" s="36">
        <f t="shared" si="11"/>
        <v>599</v>
      </c>
      <c r="T72" s="36">
        <f t="shared" si="11"/>
        <v>603.45</v>
      </c>
      <c r="U72" s="36">
        <f t="shared" si="11"/>
        <v>53.22</v>
      </c>
    </row>
    <row r="73" s="1" customFormat="1" ht="18.75" spans="1:21">
      <c r="A73" s="37" t="s">
        <v>41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</row>
    <row r="74" s="1" customFormat="1" ht="14.45" customHeight="1" spans="1:21">
      <c r="A74" s="6" t="s">
        <v>2</v>
      </c>
      <c r="B74" s="6" t="s">
        <v>3</v>
      </c>
      <c r="C74" s="7" t="s">
        <v>4</v>
      </c>
      <c r="D74" s="8" t="s">
        <v>49</v>
      </c>
      <c r="E74" s="9" t="s">
        <v>50</v>
      </c>
      <c r="F74" s="9"/>
      <c r="G74" s="10"/>
      <c r="H74" s="11" t="s">
        <v>51</v>
      </c>
      <c r="I74" s="52"/>
      <c r="J74" s="7" t="s">
        <v>52</v>
      </c>
      <c r="K74" s="7" t="s">
        <v>53</v>
      </c>
      <c r="L74" s="53" t="s">
        <v>11</v>
      </c>
      <c r="M74" s="54"/>
      <c r="N74" s="6" t="s">
        <v>54</v>
      </c>
      <c r="O74" s="6" t="s">
        <v>55</v>
      </c>
      <c r="P74" s="7" t="s">
        <v>79</v>
      </c>
      <c r="Q74" s="7" t="s">
        <v>56</v>
      </c>
      <c r="R74" s="7" t="s">
        <v>57</v>
      </c>
      <c r="S74" s="11" t="s">
        <v>58</v>
      </c>
      <c r="T74" s="52"/>
      <c r="U74" s="6" t="s">
        <v>15</v>
      </c>
    </row>
    <row r="75" s="1" customFormat="1" ht="24" spans="1:21">
      <c r="A75" s="12"/>
      <c r="B75" s="12"/>
      <c r="C75" s="13"/>
      <c r="D75" s="14"/>
      <c r="E75" s="15" t="s">
        <v>50</v>
      </c>
      <c r="F75" s="15" t="s">
        <v>59</v>
      </c>
      <c r="G75" s="16" t="s">
        <v>60</v>
      </c>
      <c r="H75" s="17" t="s">
        <v>61</v>
      </c>
      <c r="I75" s="17" t="s">
        <v>62</v>
      </c>
      <c r="J75" s="13"/>
      <c r="K75" s="13"/>
      <c r="L75" s="17" t="s">
        <v>63</v>
      </c>
      <c r="M75" s="17" t="s">
        <v>23</v>
      </c>
      <c r="N75" s="12"/>
      <c r="O75" s="12"/>
      <c r="P75" s="13"/>
      <c r="Q75" s="13"/>
      <c r="R75" s="13"/>
      <c r="S75" s="101" t="s">
        <v>64</v>
      </c>
      <c r="T75" s="101" t="s">
        <v>65</v>
      </c>
      <c r="U75" s="12"/>
    </row>
    <row r="76" s="1" customFormat="1" spans="1:21">
      <c r="A76" s="25" t="s">
        <v>66</v>
      </c>
      <c r="B76" s="18">
        <f t="shared" ref="B76:B80" si="12">SUM(H76:N76)+E76+F76</f>
        <v>4223.869549</v>
      </c>
      <c r="C76" s="20">
        <f>B76/B80*100</f>
        <v>75.7775278104195</v>
      </c>
      <c r="D76" s="18">
        <v>7.91575900478546</v>
      </c>
      <c r="E76" s="18">
        <v>675.315812</v>
      </c>
      <c r="F76" s="18">
        <v>0</v>
      </c>
      <c r="G76" s="18">
        <v>475.456172</v>
      </c>
      <c r="H76" s="18">
        <v>40.211679</v>
      </c>
      <c r="I76" s="18">
        <v>635.73</v>
      </c>
      <c r="J76" s="20">
        <v>316.371396</v>
      </c>
      <c r="K76" s="20">
        <v>264.515</v>
      </c>
      <c r="L76" s="45">
        <v>0</v>
      </c>
      <c r="M76" s="45">
        <v>0</v>
      </c>
      <c r="N76" s="44">
        <v>2291.725662</v>
      </c>
      <c r="O76" s="45">
        <v>342</v>
      </c>
      <c r="P76" s="131">
        <v>290.42</v>
      </c>
      <c r="Q76" s="131">
        <v>987.8</v>
      </c>
      <c r="R76" s="44">
        <v>1761.447223</v>
      </c>
      <c r="S76" s="116">
        <v>680</v>
      </c>
      <c r="T76" s="117">
        <v>728.32</v>
      </c>
      <c r="U76" s="114">
        <v>53.36</v>
      </c>
    </row>
    <row r="77" s="1" customFormat="1" spans="1:21">
      <c r="A77" s="25" t="s">
        <v>67</v>
      </c>
      <c r="B77" s="49">
        <f t="shared" si="12"/>
        <v>0</v>
      </c>
      <c r="C77" s="20">
        <f>B77/B80*100</f>
        <v>0</v>
      </c>
      <c r="D77" s="119" t="s">
        <v>36</v>
      </c>
      <c r="E77" s="119">
        <v>0</v>
      </c>
      <c r="F77" s="119">
        <v>0</v>
      </c>
      <c r="G77" s="119">
        <v>0</v>
      </c>
      <c r="H77" s="119">
        <v>0</v>
      </c>
      <c r="I77" s="119">
        <v>0</v>
      </c>
      <c r="J77" s="119">
        <v>0</v>
      </c>
      <c r="K77" s="119">
        <v>0</v>
      </c>
      <c r="L77" s="119">
        <v>0</v>
      </c>
      <c r="M77" s="119">
        <v>0</v>
      </c>
      <c r="N77" s="119">
        <v>0</v>
      </c>
      <c r="O77" s="119">
        <v>0</v>
      </c>
      <c r="P77" s="119">
        <v>2</v>
      </c>
      <c r="Q77" s="119">
        <v>4.21</v>
      </c>
      <c r="R77" s="119">
        <v>0.75</v>
      </c>
      <c r="S77" s="119">
        <v>0</v>
      </c>
      <c r="T77" s="119">
        <v>0</v>
      </c>
      <c r="U77" s="119">
        <v>0</v>
      </c>
    </row>
    <row r="78" s="1" customFormat="1" spans="1:21">
      <c r="A78" s="25" t="s">
        <v>70</v>
      </c>
      <c r="B78" s="49">
        <f t="shared" si="12"/>
        <v>1350.170237</v>
      </c>
      <c r="C78" s="20">
        <f>B78/B80*100</f>
        <v>24.2224721895805</v>
      </c>
      <c r="D78" s="41">
        <v>46.4906605353287</v>
      </c>
      <c r="E78" s="23">
        <v>310.782117</v>
      </c>
      <c r="F78" s="23">
        <v>1.201</v>
      </c>
      <c r="G78" s="23">
        <v>307.879644</v>
      </c>
      <c r="H78" s="41">
        <v>5</v>
      </c>
      <c r="I78" s="41">
        <v>151.6</v>
      </c>
      <c r="J78" s="82">
        <v>1.09712</v>
      </c>
      <c r="K78" s="83">
        <v>0</v>
      </c>
      <c r="L78" s="84">
        <v>0</v>
      </c>
      <c r="M78" s="84">
        <v>0</v>
      </c>
      <c r="N78" s="63">
        <v>880.49</v>
      </c>
      <c r="O78" s="85">
        <v>105</v>
      </c>
      <c r="P78" s="86">
        <v>13.4</v>
      </c>
      <c r="Q78" s="86">
        <v>0</v>
      </c>
      <c r="R78" s="115">
        <v>0</v>
      </c>
      <c r="S78" s="116">
        <v>0</v>
      </c>
      <c r="T78" s="115">
        <v>0</v>
      </c>
      <c r="U78" s="83">
        <v>0</v>
      </c>
    </row>
    <row r="79" s="1" customFormat="1" spans="1:21">
      <c r="A79" s="25" t="s">
        <v>73</v>
      </c>
      <c r="B79" s="49">
        <f t="shared" si="12"/>
        <v>0</v>
      </c>
      <c r="C79" s="20">
        <f>B79/B80*100</f>
        <v>0</v>
      </c>
      <c r="D79" s="119">
        <v>0</v>
      </c>
      <c r="E79" s="119">
        <v>0</v>
      </c>
      <c r="F79" s="119">
        <v>0</v>
      </c>
      <c r="G79" s="119">
        <v>0</v>
      </c>
      <c r="H79" s="119">
        <v>0</v>
      </c>
      <c r="I79" s="119">
        <v>0</v>
      </c>
      <c r="J79" s="119">
        <v>0</v>
      </c>
      <c r="K79" s="119">
        <v>0</v>
      </c>
      <c r="L79" s="119">
        <v>0</v>
      </c>
      <c r="M79" s="119">
        <v>0</v>
      </c>
      <c r="N79" s="119">
        <v>0</v>
      </c>
      <c r="O79" s="119">
        <v>0</v>
      </c>
      <c r="P79" s="119">
        <v>0</v>
      </c>
      <c r="Q79" s="119">
        <v>0</v>
      </c>
      <c r="R79" s="119">
        <v>0</v>
      </c>
      <c r="S79" s="119">
        <v>0</v>
      </c>
      <c r="T79" s="119">
        <v>0</v>
      </c>
      <c r="U79" s="119">
        <v>0</v>
      </c>
    </row>
    <row r="80" s="1" customFormat="1" spans="1:21">
      <c r="A80" s="25" t="s">
        <v>34</v>
      </c>
      <c r="B80" s="49">
        <f t="shared" si="12"/>
        <v>5574.039786</v>
      </c>
      <c r="C80" s="25"/>
      <c r="D80" s="20">
        <v>-16.29</v>
      </c>
      <c r="E80" s="36">
        <f t="shared" ref="E80:U80" si="13">SUM(E76:E79)</f>
        <v>986.097929</v>
      </c>
      <c r="F80" s="36">
        <f t="shared" si="13"/>
        <v>1.201</v>
      </c>
      <c r="G80" s="36">
        <f t="shared" si="13"/>
        <v>783.335816</v>
      </c>
      <c r="H80" s="36">
        <f t="shared" si="13"/>
        <v>45.211679</v>
      </c>
      <c r="I80" s="36">
        <f t="shared" si="13"/>
        <v>787.33</v>
      </c>
      <c r="J80" s="36">
        <f t="shared" si="13"/>
        <v>317.468516</v>
      </c>
      <c r="K80" s="36">
        <f t="shared" si="13"/>
        <v>264.515</v>
      </c>
      <c r="L80" s="36">
        <f t="shared" si="13"/>
        <v>0</v>
      </c>
      <c r="M80" s="36">
        <f t="shared" si="13"/>
        <v>0</v>
      </c>
      <c r="N80" s="36">
        <f t="shared" si="13"/>
        <v>3172.215662</v>
      </c>
      <c r="O80" s="72">
        <f t="shared" si="13"/>
        <v>447</v>
      </c>
      <c r="P80" s="36">
        <f t="shared" si="13"/>
        <v>305.82</v>
      </c>
      <c r="Q80" s="36">
        <f t="shared" si="13"/>
        <v>992.01</v>
      </c>
      <c r="R80" s="36">
        <f t="shared" si="13"/>
        <v>1762.197223</v>
      </c>
      <c r="S80" s="116">
        <f t="shared" si="13"/>
        <v>680</v>
      </c>
      <c r="T80" s="36">
        <f t="shared" si="13"/>
        <v>728.32</v>
      </c>
      <c r="U80" s="36">
        <f t="shared" si="13"/>
        <v>53.36</v>
      </c>
    </row>
    <row r="81" s="1" customFormat="1" ht="18.75" spans="1:21">
      <c r="A81" s="37" t="s">
        <v>42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</row>
    <row r="82" s="1" customFormat="1" ht="14.45" customHeight="1" spans="1:21">
      <c r="A82" s="6" t="s">
        <v>2</v>
      </c>
      <c r="B82" s="6" t="s">
        <v>3</v>
      </c>
      <c r="C82" s="7" t="s">
        <v>4</v>
      </c>
      <c r="D82" s="8" t="s">
        <v>49</v>
      </c>
      <c r="E82" s="9" t="s">
        <v>50</v>
      </c>
      <c r="F82" s="9"/>
      <c r="G82" s="10"/>
      <c r="H82" s="11" t="s">
        <v>51</v>
      </c>
      <c r="I82" s="52"/>
      <c r="J82" s="7" t="s">
        <v>52</v>
      </c>
      <c r="K82" s="7" t="s">
        <v>53</v>
      </c>
      <c r="L82" s="53" t="s">
        <v>11</v>
      </c>
      <c r="M82" s="54"/>
      <c r="N82" s="6" t="s">
        <v>54</v>
      </c>
      <c r="O82" s="6" t="s">
        <v>55</v>
      </c>
      <c r="P82" s="7" t="s">
        <v>79</v>
      </c>
      <c r="Q82" s="7" t="s">
        <v>56</v>
      </c>
      <c r="R82" s="7" t="s">
        <v>57</v>
      </c>
      <c r="S82" s="11" t="s">
        <v>58</v>
      </c>
      <c r="T82" s="52"/>
      <c r="U82" s="6" t="s">
        <v>15</v>
      </c>
    </row>
    <row r="83" s="1" customFormat="1" ht="24" spans="1:21">
      <c r="A83" s="12"/>
      <c r="B83" s="12"/>
      <c r="C83" s="13"/>
      <c r="D83" s="14"/>
      <c r="E83" s="15" t="s">
        <v>50</v>
      </c>
      <c r="F83" s="15" t="s">
        <v>59</v>
      </c>
      <c r="G83" s="16" t="s">
        <v>60</v>
      </c>
      <c r="H83" s="17" t="s">
        <v>61</v>
      </c>
      <c r="I83" s="17" t="s">
        <v>62</v>
      </c>
      <c r="J83" s="13"/>
      <c r="K83" s="13"/>
      <c r="L83" s="17" t="s">
        <v>63</v>
      </c>
      <c r="M83" s="17" t="s">
        <v>23</v>
      </c>
      <c r="N83" s="12"/>
      <c r="O83" s="12"/>
      <c r="P83" s="13"/>
      <c r="Q83" s="13"/>
      <c r="R83" s="13"/>
      <c r="S83" s="101" t="s">
        <v>64</v>
      </c>
      <c r="T83" s="101" t="s">
        <v>65</v>
      </c>
      <c r="U83" s="12"/>
    </row>
    <row r="84" s="1" customFormat="1" spans="1:21">
      <c r="A84" s="25" t="s">
        <v>67</v>
      </c>
      <c r="B84" s="18">
        <f t="shared" ref="B84:B88" si="14">SUM(H84:N84)+E84+F84</f>
        <v>7448.74</v>
      </c>
      <c r="C84" s="20">
        <f>B84/B88*100</f>
        <v>74.0990782968535</v>
      </c>
      <c r="D84" s="38">
        <v>6.0593634222674</v>
      </c>
      <c r="E84" s="38">
        <v>2368.31</v>
      </c>
      <c r="F84" s="38">
        <v>0</v>
      </c>
      <c r="G84" s="38">
        <v>3954.53</v>
      </c>
      <c r="H84" s="38">
        <v>70.55</v>
      </c>
      <c r="I84" s="73">
        <v>0</v>
      </c>
      <c r="J84" s="74">
        <v>449.98</v>
      </c>
      <c r="K84" s="75">
        <v>0</v>
      </c>
      <c r="L84" s="73">
        <v>0</v>
      </c>
      <c r="M84" s="73">
        <v>0</v>
      </c>
      <c r="N84" s="74">
        <v>4559.9</v>
      </c>
      <c r="O84" s="73">
        <v>330</v>
      </c>
      <c r="P84" s="38">
        <v>668.3</v>
      </c>
      <c r="Q84" s="38">
        <v>2317.62</v>
      </c>
      <c r="R84" s="74">
        <v>2332.98</v>
      </c>
      <c r="S84" s="45">
        <v>0</v>
      </c>
      <c r="T84" s="45">
        <v>0</v>
      </c>
      <c r="U84" s="45">
        <v>0</v>
      </c>
    </row>
    <row r="85" s="1" customFormat="1" spans="1:21">
      <c r="A85" s="25" t="s">
        <v>68</v>
      </c>
      <c r="B85" s="18">
        <f t="shared" si="14"/>
        <v>0</v>
      </c>
      <c r="C85" s="20">
        <f>B85/B88*100</f>
        <v>0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  <c r="O85" s="73">
        <v>0</v>
      </c>
      <c r="P85" s="73">
        <v>0</v>
      </c>
      <c r="Q85" s="73">
        <v>0</v>
      </c>
      <c r="R85" s="73">
        <v>0</v>
      </c>
      <c r="S85" s="73">
        <v>0</v>
      </c>
      <c r="T85" s="73">
        <v>0</v>
      </c>
      <c r="U85" s="73">
        <v>0</v>
      </c>
    </row>
    <row r="86" s="1" customFormat="1" spans="1:21">
      <c r="A86" s="25" t="s">
        <v>70</v>
      </c>
      <c r="B86" s="18">
        <f t="shared" si="14"/>
        <v>1173.81574</v>
      </c>
      <c r="C86" s="20">
        <f>B86/B88*100</f>
        <v>11.676963409159</v>
      </c>
      <c r="D86" s="41">
        <v>-22.0775668983464</v>
      </c>
      <c r="E86" s="23">
        <v>218.35156</v>
      </c>
      <c r="F86" s="23">
        <v>27.401</v>
      </c>
      <c r="G86" s="23">
        <v>189.342024</v>
      </c>
      <c r="H86" s="41">
        <v>17</v>
      </c>
      <c r="I86" s="41">
        <v>229.4</v>
      </c>
      <c r="J86" s="82">
        <v>2.45318</v>
      </c>
      <c r="K86" s="83">
        <v>0</v>
      </c>
      <c r="L86" s="84">
        <v>0</v>
      </c>
      <c r="M86" s="84">
        <v>0</v>
      </c>
      <c r="N86" s="63">
        <v>679.21</v>
      </c>
      <c r="O86" s="85">
        <v>76</v>
      </c>
      <c r="P86" s="86">
        <v>14.9</v>
      </c>
      <c r="Q86" s="82">
        <v>35.546</v>
      </c>
      <c r="R86" s="115">
        <v>0</v>
      </c>
      <c r="S86" s="78">
        <v>0</v>
      </c>
      <c r="T86" s="115">
        <v>0</v>
      </c>
      <c r="U86" s="83">
        <v>0</v>
      </c>
    </row>
    <row r="87" s="1" customFormat="1" spans="1:21">
      <c r="A87" s="25" t="s">
        <v>76</v>
      </c>
      <c r="B87" s="18">
        <f t="shared" si="14"/>
        <v>1429.85</v>
      </c>
      <c r="C87" s="20">
        <f>B87/B88*100</f>
        <v>14.2239582939874</v>
      </c>
      <c r="D87" s="41" t="s">
        <v>36</v>
      </c>
      <c r="E87" s="23">
        <v>399.47</v>
      </c>
      <c r="F87" s="23">
        <v>0</v>
      </c>
      <c r="G87" s="23">
        <v>362.92</v>
      </c>
      <c r="H87" s="41">
        <v>156</v>
      </c>
      <c r="I87" s="41">
        <v>674</v>
      </c>
      <c r="J87" s="82">
        <v>0</v>
      </c>
      <c r="K87" s="83">
        <v>0</v>
      </c>
      <c r="L87" s="84">
        <v>0</v>
      </c>
      <c r="M87" s="84">
        <v>0</v>
      </c>
      <c r="N87" s="63">
        <v>200.38</v>
      </c>
      <c r="O87" s="85">
        <v>112</v>
      </c>
      <c r="P87" s="86">
        <v>4.89</v>
      </c>
      <c r="Q87" s="86">
        <v>0</v>
      </c>
      <c r="R87" s="115">
        <v>0</v>
      </c>
      <c r="S87" s="78">
        <v>0</v>
      </c>
      <c r="T87" s="115">
        <v>0</v>
      </c>
      <c r="U87" s="83">
        <v>0</v>
      </c>
    </row>
    <row r="88" s="1" customFormat="1" spans="1:21">
      <c r="A88" s="25" t="s">
        <v>34</v>
      </c>
      <c r="B88" s="18">
        <f t="shared" si="14"/>
        <v>10052.40574</v>
      </c>
      <c r="C88" s="25"/>
      <c r="D88" s="18">
        <v>8.79</v>
      </c>
      <c r="E88" s="18">
        <f t="shared" ref="E88:U88" si="15">SUM(E84:E87)</f>
        <v>2986.13156</v>
      </c>
      <c r="F88" s="18">
        <f t="shared" si="15"/>
        <v>27.401</v>
      </c>
      <c r="G88" s="18">
        <f t="shared" si="15"/>
        <v>4506.792024</v>
      </c>
      <c r="H88" s="18">
        <f t="shared" si="15"/>
        <v>243.55</v>
      </c>
      <c r="I88" s="18">
        <f t="shared" si="15"/>
        <v>903.4</v>
      </c>
      <c r="J88" s="18">
        <f t="shared" si="15"/>
        <v>452.43318</v>
      </c>
      <c r="K88" s="18">
        <f t="shared" si="15"/>
        <v>0</v>
      </c>
      <c r="L88" s="18">
        <f t="shared" si="15"/>
        <v>0</v>
      </c>
      <c r="M88" s="18">
        <f t="shared" si="15"/>
        <v>0</v>
      </c>
      <c r="N88" s="18">
        <f t="shared" si="15"/>
        <v>5439.49</v>
      </c>
      <c r="O88" s="28">
        <f t="shared" si="15"/>
        <v>518</v>
      </c>
      <c r="P88" s="18">
        <f t="shared" si="15"/>
        <v>688.09</v>
      </c>
      <c r="Q88" s="18">
        <f t="shared" si="15"/>
        <v>2353.166</v>
      </c>
      <c r="R88" s="18">
        <f t="shared" si="15"/>
        <v>2332.98</v>
      </c>
      <c r="S88" s="78">
        <f t="shared" si="15"/>
        <v>0</v>
      </c>
      <c r="T88" s="18">
        <f t="shared" si="15"/>
        <v>0</v>
      </c>
      <c r="U88" s="18">
        <f t="shared" si="15"/>
        <v>0</v>
      </c>
    </row>
    <row r="89" s="1" customFormat="1" ht="18.75" spans="1:21">
      <c r="A89" s="37" t="s">
        <v>43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</row>
    <row r="90" s="1" customFormat="1" ht="14.45" customHeight="1" spans="1:21">
      <c r="A90" s="6" t="s">
        <v>2</v>
      </c>
      <c r="B90" s="6" t="s">
        <v>3</v>
      </c>
      <c r="C90" s="7" t="s">
        <v>4</v>
      </c>
      <c r="D90" s="8" t="s">
        <v>49</v>
      </c>
      <c r="E90" s="9" t="s">
        <v>50</v>
      </c>
      <c r="F90" s="9"/>
      <c r="G90" s="10"/>
      <c r="H90" s="11" t="s">
        <v>51</v>
      </c>
      <c r="I90" s="52"/>
      <c r="J90" s="7" t="s">
        <v>52</v>
      </c>
      <c r="K90" s="7" t="s">
        <v>53</v>
      </c>
      <c r="L90" s="53" t="s">
        <v>11</v>
      </c>
      <c r="M90" s="54"/>
      <c r="N90" s="6" t="s">
        <v>54</v>
      </c>
      <c r="O90" s="6" t="s">
        <v>55</v>
      </c>
      <c r="P90" s="7" t="s">
        <v>79</v>
      </c>
      <c r="Q90" s="7" t="s">
        <v>56</v>
      </c>
      <c r="R90" s="7" t="s">
        <v>57</v>
      </c>
      <c r="S90" s="11" t="s">
        <v>58</v>
      </c>
      <c r="T90" s="52"/>
      <c r="U90" s="6" t="s">
        <v>15</v>
      </c>
    </row>
    <row r="91" s="1" customFormat="1" ht="24" spans="1:21">
      <c r="A91" s="12"/>
      <c r="B91" s="12"/>
      <c r="C91" s="13"/>
      <c r="D91" s="14"/>
      <c r="E91" s="15" t="s">
        <v>50</v>
      </c>
      <c r="F91" s="15" t="s">
        <v>59</v>
      </c>
      <c r="G91" s="16" t="s">
        <v>60</v>
      </c>
      <c r="H91" s="17" t="s">
        <v>61</v>
      </c>
      <c r="I91" s="17" t="s">
        <v>62</v>
      </c>
      <c r="J91" s="13"/>
      <c r="K91" s="13"/>
      <c r="L91" s="17" t="s">
        <v>63</v>
      </c>
      <c r="M91" s="17" t="s">
        <v>23</v>
      </c>
      <c r="N91" s="12"/>
      <c r="O91" s="12"/>
      <c r="P91" s="13"/>
      <c r="Q91" s="13"/>
      <c r="R91" s="13"/>
      <c r="S91" s="101" t="s">
        <v>64</v>
      </c>
      <c r="T91" s="101" t="s">
        <v>65</v>
      </c>
      <c r="U91" s="12"/>
    </row>
    <row r="92" s="1" customFormat="1" spans="1:21">
      <c r="A92" s="25" t="s">
        <v>66</v>
      </c>
      <c r="B92" s="18">
        <f t="shared" ref="B92:B105" si="16">SUM(H92:N92)+E92+F92</f>
        <v>18860.398121</v>
      </c>
      <c r="C92" s="20">
        <f>B92/B105*100</f>
        <v>13.2157019284829</v>
      </c>
      <c r="D92" s="20">
        <v>31.9187688588779</v>
      </c>
      <c r="E92" s="18">
        <v>2869.13</v>
      </c>
      <c r="F92" s="18">
        <v>0</v>
      </c>
      <c r="G92" s="18">
        <v>2112.95</v>
      </c>
      <c r="H92" s="18">
        <v>282.61</v>
      </c>
      <c r="I92" s="132">
        <v>2843.93</v>
      </c>
      <c r="J92" s="20">
        <v>782.374</v>
      </c>
      <c r="K92" s="20">
        <v>296.356</v>
      </c>
      <c r="L92" s="45">
        <v>0</v>
      </c>
      <c r="M92" s="44">
        <v>3934.538121</v>
      </c>
      <c r="N92" s="44">
        <v>7851.46</v>
      </c>
      <c r="O92" s="45">
        <v>841</v>
      </c>
      <c r="P92" s="35">
        <v>838.31</v>
      </c>
      <c r="Q92" s="35">
        <v>3328</v>
      </c>
      <c r="R92" s="44">
        <v>2875.56</v>
      </c>
      <c r="S92" s="95">
        <v>3121</v>
      </c>
      <c r="T92" s="35">
        <v>6528.12</v>
      </c>
      <c r="U92" s="114">
        <v>172.68</v>
      </c>
    </row>
    <row r="93" s="1" customFormat="1" spans="1:22">
      <c r="A93" s="25" t="s">
        <v>67</v>
      </c>
      <c r="B93" s="18">
        <f t="shared" si="16"/>
        <v>27510.26</v>
      </c>
      <c r="C93" s="20">
        <f>B93/B105*100</f>
        <v>19.2767614873545</v>
      </c>
      <c r="D93" s="20">
        <v>13.3712525200242</v>
      </c>
      <c r="E93" s="18">
        <v>5984.77</v>
      </c>
      <c r="F93" s="18">
        <v>0</v>
      </c>
      <c r="G93" s="18">
        <v>749.86</v>
      </c>
      <c r="H93" s="18">
        <v>0.32</v>
      </c>
      <c r="I93" s="18">
        <v>0</v>
      </c>
      <c r="J93" s="66">
        <v>735.26</v>
      </c>
      <c r="K93" s="66">
        <v>694.55</v>
      </c>
      <c r="L93" s="45">
        <v>0</v>
      </c>
      <c r="M93" s="45">
        <v>0</v>
      </c>
      <c r="N93" s="66">
        <v>20095.36</v>
      </c>
      <c r="O93" s="28">
        <v>1511</v>
      </c>
      <c r="P93" s="18">
        <v>396.12</v>
      </c>
      <c r="Q93" s="18">
        <v>1480.83</v>
      </c>
      <c r="R93" s="35">
        <v>882.17</v>
      </c>
      <c r="S93" s="45">
        <v>0</v>
      </c>
      <c r="T93" s="45">
        <v>0</v>
      </c>
      <c r="U93" s="45">
        <v>0</v>
      </c>
      <c r="V93" s="1">
        <v>0</v>
      </c>
    </row>
    <row r="94" s="1" customFormat="1" spans="1:21">
      <c r="A94" s="25" t="s">
        <v>68</v>
      </c>
      <c r="B94" s="120">
        <f t="shared" si="16"/>
        <v>2683.168531</v>
      </c>
      <c r="C94" s="20">
        <f>B94/B105*100</f>
        <v>1.88012762520101</v>
      </c>
      <c r="D94" s="39">
        <v>-5.783455799288</v>
      </c>
      <c r="E94" s="121">
        <v>648.601431</v>
      </c>
      <c r="F94" s="121">
        <v>6.3399</v>
      </c>
      <c r="G94" s="121">
        <v>434.77688</v>
      </c>
      <c r="H94" s="77">
        <v>130.015</v>
      </c>
      <c r="I94" s="77">
        <v>0</v>
      </c>
      <c r="J94" s="77">
        <v>138.9522</v>
      </c>
      <c r="K94" s="78">
        <v>0</v>
      </c>
      <c r="L94" s="79">
        <v>0</v>
      </c>
      <c r="M94" s="133">
        <v>0</v>
      </c>
      <c r="N94" s="89">
        <v>1759.26</v>
      </c>
      <c r="O94" s="134">
        <v>57</v>
      </c>
      <c r="P94" s="135">
        <v>573.47</v>
      </c>
      <c r="Q94" s="135">
        <v>3082.69</v>
      </c>
      <c r="R94" s="141">
        <v>6496.14</v>
      </c>
      <c r="S94" s="78">
        <v>263</v>
      </c>
      <c r="T94" s="141">
        <v>403.42</v>
      </c>
      <c r="U94" s="142">
        <v>251.71</v>
      </c>
    </row>
    <row r="95" s="1" customFormat="1" spans="1:21">
      <c r="A95" s="25" t="s">
        <v>69</v>
      </c>
      <c r="B95" s="120">
        <f t="shared" si="16"/>
        <v>4972</v>
      </c>
      <c r="C95" s="20">
        <f>B95/B105*100</f>
        <v>3.48393865107515</v>
      </c>
      <c r="D95" s="32">
        <v>-6.48774203255626</v>
      </c>
      <c r="E95" s="18">
        <v>702.6</v>
      </c>
      <c r="F95" s="18">
        <v>0</v>
      </c>
      <c r="G95" s="18">
        <v>517.3</v>
      </c>
      <c r="H95" s="44">
        <v>144.3</v>
      </c>
      <c r="I95" s="28">
        <v>0</v>
      </c>
      <c r="J95" s="18">
        <v>34.5</v>
      </c>
      <c r="K95" s="45">
        <v>0</v>
      </c>
      <c r="L95" s="45">
        <v>0</v>
      </c>
      <c r="M95" s="45">
        <v>0</v>
      </c>
      <c r="N95" s="44">
        <v>4090.6</v>
      </c>
      <c r="O95" s="45">
        <v>151</v>
      </c>
      <c r="P95" s="35">
        <v>17.1</v>
      </c>
      <c r="Q95" s="35">
        <v>2400.5</v>
      </c>
      <c r="R95" s="35">
        <v>1402.6</v>
      </c>
      <c r="S95" s="45">
        <v>0</v>
      </c>
      <c r="T95" s="45">
        <v>0</v>
      </c>
      <c r="U95" s="18">
        <v>159.93</v>
      </c>
    </row>
    <row r="96" s="1" customFormat="1" spans="1:21">
      <c r="A96" s="25" t="s">
        <v>70</v>
      </c>
      <c r="B96" s="120">
        <f t="shared" si="16"/>
        <v>11578.647156</v>
      </c>
      <c r="C96" s="20">
        <f>B96/B105*100</f>
        <v>8.11329371559729</v>
      </c>
      <c r="D96" s="82">
        <v>58.9209783044774</v>
      </c>
      <c r="E96" s="23">
        <v>2201.220016</v>
      </c>
      <c r="F96" s="23">
        <v>129.9729</v>
      </c>
      <c r="G96" s="23">
        <v>1740.718677</v>
      </c>
      <c r="H96" s="41">
        <v>232.02</v>
      </c>
      <c r="I96" s="41">
        <v>5467.8</v>
      </c>
      <c r="J96" s="82">
        <v>21.66424</v>
      </c>
      <c r="K96" s="83">
        <v>0</v>
      </c>
      <c r="L96" s="84">
        <v>0</v>
      </c>
      <c r="M96" s="84">
        <v>0</v>
      </c>
      <c r="N96" s="63">
        <v>3525.97</v>
      </c>
      <c r="O96" s="85">
        <v>572</v>
      </c>
      <c r="P96" s="86">
        <v>83.3</v>
      </c>
      <c r="Q96" s="82">
        <v>526.0156</v>
      </c>
      <c r="R96" s="115">
        <v>535.789</v>
      </c>
      <c r="S96" s="95">
        <v>379</v>
      </c>
      <c r="T96" s="115">
        <v>312.5</v>
      </c>
      <c r="U96" s="83">
        <v>0</v>
      </c>
    </row>
    <row r="97" s="1" customFormat="1" spans="1:21">
      <c r="A97" s="25" t="s">
        <v>71</v>
      </c>
      <c r="B97" s="120">
        <f t="shared" si="16"/>
        <v>7933.590351</v>
      </c>
      <c r="C97" s="20">
        <f>B97/B105*100</f>
        <v>5.5591597074911</v>
      </c>
      <c r="D97" s="122">
        <v>-24.8507021967604</v>
      </c>
      <c r="E97" s="99">
        <v>397.9665</v>
      </c>
      <c r="F97" s="99">
        <v>505.639717</v>
      </c>
      <c r="G97" s="99">
        <v>353.762843</v>
      </c>
      <c r="H97" s="99">
        <v>1022.5503</v>
      </c>
      <c r="I97" s="99">
        <v>4658.14812</v>
      </c>
      <c r="J97" s="136">
        <v>37.276114</v>
      </c>
      <c r="K97" s="51">
        <v>0</v>
      </c>
      <c r="L97" s="51">
        <v>0</v>
      </c>
      <c r="M97" s="51">
        <v>0</v>
      </c>
      <c r="N97" s="99">
        <v>1312.0096</v>
      </c>
      <c r="O97" s="137">
        <v>216</v>
      </c>
      <c r="P97" s="99">
        <v>134.92</v>
      </c>
      <c r="Q97" s="99">
        <v>1277.47</v>
      </c>
      <c r="R97" s="99">
        <v>1358.64</v>
      </c>
      <c r="S97" s="95">
        <v>49</v>
      </c>
      <c r="T97" s="99">
        <v>188.77</v>
      </c>
      <c r="U97" s="51">
        <v>0</v>
      </c>
    </row>
    <row r="98" s="1" customFormat="1" spans="1:21">
      <c r="A98" s="25" t="s">
        <v>72</v>
      </c>
      <c r="B98" s="120">
        <f t="shared" si="16"/>
        <v>10394.16</v>
      </c>
      <c r="C98" s="20">
        <f>B98/B105*100</f>
        <v>7.28330968814547</v>
      </c>
      <c r="D98" s="32">
        <v>-67.1855007227982</v>
      </c>
      <c r="E98" s="35">
        <v>542.27</v>
      </c>
      <c r="F98" s="35">
        <v>0</v>
      </c>
      <c r="G98" s="35">
        <v>348.1562</v>
      </c>
      <c r="H98" s="44">
        <v>817.99</v>
      </c>
      <c r="I98" s="44">
        <v>5227.48</v>
      </c>
      <c r="J98" s="44">
        <v>25.21</v>
      </c>
      <c r="K98" s="28">
        <v>0</v>
      </c>
      <c r="L98" s="28">
        <v>0</v>
      </c>
      <c r="M98" s="28">
        <v>0</v>
      </c>
      <c r="N98" s="44">
        <v>3781.21</v>
      </c>
      <c r="O98" s="138">
        <v>215</v>
      </c>
      <c r="P98" s="44">
        <v>95.48</v>
      </c>
      <c r="Q98" s="44">
        <v>4255.63</v>
      </c>
      <c r="R98" s="44">
        <v>18401.17</v>
      </c>
      <c r="S98" s="95">
        <v>153</v>
      </c>
      <c r="T98" s="44">
        <v>610.98</v>
      </c>
      <c r="U98" s="44">
        <v>138.23</v>
      </c>
    </row>
    <row r="99" s="1" customFormat="1" spans="1:21">
      <c r="A99" s="25" t="s">
        <v>73</v>
      </c>
      <c r="B99" s="120">
        <f t="shared" si="16"/>
        <v>6938</v>
      </c>
      <c r="C99" s="20">
        <f>B99/B105*100</f>
        <v>4.86153788438443</v>
      </c>
      <c r="D99" s="32">
        <v>21.0112761300112</v>
      </c>
      <c r="E99" s="45">
        <v>0</v>
      </c>
      <c r="F99" s="45">
        <v>0</v>
      </c>
      <c r="G99" s="45">
        <v>0</v>
      </c>
      <c r="H99" s="32">
        <v>669</v>
      </c>
      <c r="I99" s="32">
        <v>5564</v>
      </c>
      <c r="J99" s="45">
        <v>0</v>
      </c>
      <c r="K99" s="45">
        <v>0</v>
      </c>
      <c r="L99" s="45">
        <v>0</v>
      </c>
      <c r="M99" s="45">
        <v>0</v>
      </c>
      <c r="N99" s="44">
        <v>705</v>
      </c>
      <c r="O99" s="45">
        <v>15</v>
      </c>
      <c r="P99" s="44">
        <v>6.85</v>
      </c>
      <c r="Q99" s="44">
        <v>152.1</v>
      </c>
      <c r="R99" s="35">
        <v>31.25</v>
      </c>
      <c r="S99" s="45">
        <v>14</v>
      </c>
      <c r="T99" s="44">
        <v>48.52</v>
      </c>
      <c r="U99" s="44">
        <v>43.57</v>
      </c>
    </row>
    <row r="100" s="1" customFormat="1" spans="1:21">
      <c r="A100" s="25" t="s">
        <v>74</v>
      </c>
      <c r="B100" s="120">
        <f t="shared" si="16"/>
        <v>3929.96</v>
      </c>
      <c r="C100" s="20">
        <f>B100/B105*100</f>
        <v>2.75376901471828</v>
      </c>
      <c r="D100" s="30">
        <v>-81.0107230107926</v>
      </c>
      <c r="E100" s="31">
        <v>164.39</v>
      </c>
      <c r="F100" s="31">
        <v>0</v>
      </c>
      <c r="G100" s="31">
        <v>140.99</v>
      </c>
      <c r="H100" s="31">
        <v>107.78</v>
      </c>
      <c r="I100" s="30">
        <v>2576.3</v>
      </c>
      <c r="J100" s="31">
        <v>0</v>
      </c>
      <c r="K100" s="70">
        <v>0</v>
      </c>
      <c r="L100" s="45">
        <v>0</v>
      </c>
      <c r="M100" s="70">
        <v>0</v>
      </c>
      <c r="N100" s="31">
        <v>1081.49</v>
      </c>
      <c r="O100" s="70">
        <v>145</v>
      </c>
      <c r="P100" s="96">
        <v>0</v>
      </c>
      <c r="Q100" s="96">
        <v>4.46</v>
      </c>
      <c r="R100" s="31">
        <v>6951.07</v>
      </c>
      <c r="S100" s="70">
        <v>68</v>
      </c>
      <c r="T100" s="31">
        <v>205.91</v>
      </c>
      <c r="U100" s="31">
        <v>33.85</v>
      </c>
    </row>
    <row r="101" s="1" customFormat="1" spans="1:21">
      <c r="A101" s="25" t="s">
        <v>75</v>
      </c>
      <c r="B101" s="120">
        <f t="shared" si="16"/>
        <v>22947.42</v>
      </c>
      <c r="C101" s="20">
        <f>B101/B105*100</f>
        <v>16.0795260419258</v>
      </c>
      <c r="D101" s="32">
        <v>103.462893328238</v>
      </c>
      <c r="E101" s="44">
        <v>286.74</v>
      </c>
      <c r="F101" s="44">
        <v>120.58</v>
      </c>
      <c r="G101" s="44">
        <v>153.79</v>
      </c>
      <c r="H101" s="32">
        <v>709.5</v>
      </c>
      <c r="I101" s="44">
        <v>21107.6</v>
      </c>
      <c r="J101" s="44">
        <v>0</v>
      </c>
      <c r="K101" s="45">
        <v>0</v>
      </c>
      <c r="L101" s="45">
        <v>0</v>
      </c>
      <c r="M101" s="45">
        <v>0</v>
      </c>
      <c r="N101" s="44">
        <v>723</v>
      </c>
      <c r="O101" s="45">
        <v>133</v>
      </c>
      <c r="P101" s="45">
        <v>18.95</v>
      </c>
      <c r="Q101" s="45">
        <v>0</v>
      </c>
      <c r="R101" s="44">
        <v>11539.6</v>
      </c>
      <c r="S101" s="45">
        <v>44</v>
      </c>
      <c r="T101" s="44">
        <v>320.55</v>
      </c>
      <c r="U101" s="44">
        <v>110</v>
      </c>
    </row>
    <row r="102" s="1" customFormat="1" spans="1:21">
      <c r="A102" s="25" t="s">
        <v>76</v>
      </c>
      <c r="B102" s="120">
        <f t="shared" si="16"/>
        <v>20881.05</v>
      </c>
      <c r="C102" s="20">
        <f>B102/B105*100</f>
        <v>14.6315963736993</v>
      </c>
      <c r="D102" s="32">
        <v>41.9961985555031</v>
      </c>
      <c r="E102" s="35">
        <v>2911.83</v>
      </c>
      <c r="F102" s="35">
        <v>0</v>
      </c>
      <c r="G102" s="35">
        <v>2682.12</v>
      </c>
      <c r="H102" s="35">
        <v>3362</v>
      </c>
      <c r="I102" s="35">
        <v>13113</v>
      </c>
      <c r="J102" s="35">
        <v>53.81</v>
      </c>
      <c r="K102" s="95">
        <v>0</v>
      </c>
      <c r="L102" s="45">
        <v>0</v>
      </c>
      <c r="M102" s="45">
        <v>0</v>
      </c>
      <c r="N102" s="95">
        <v>1440.41</v>
      </c>
      <c r="O102" s="58">
        <v>918</v>
      </c>
      <c r="P102" s="35">
        <v>155.77</v>
      </c>
      <c r="Q102" s="35">
        <v>2390.09</v>
      </c>
      <c r="R102" s="35">
        <v>5127.88</v>
      </c>
      <c r="S102" s="95">
        <v>38</v>
      </c>
      <c r="T102" s="35">
        <v>419.49</v>
      </c>
      <c r="U102" s="35">
        <v>304.19</v>
      </c>
    </row>
    <row r="103" s="1" customFormat="1" spans="1:21">
      <c r="A103" s="25" t="s">
        <v>77</v>
      </c>
      <c r="B103" s="120">
        <f t="shared" si="16"/>
        <v>3851.5081</v>
      </c>
      <c r="C103" s="20">
        <f>B103/B105*100</f>
        <v>2.69879684925965</v>
      </c>
      <c r="D103" s="32">
        <v>-50.2033750168078</v>
      </c>
      <c r="E103" s="123">
        <v>0</v>
      </c>
      <c r="F103" s="123">
        <v>0</v>
      </c>
      <c r="G103" s="123">
        <v>0</v>
      </c>
      <c r="H103" s="34">
        <v>860.6881</v>
      </c>
      <c r="I103" s="34">
        <v>2798.1</v>
      </c>
      <c r="J103" s="71">
        <v>0</v>
      </c>
      <c r="K103" s="139">
        <v>0</v>
      </c>
      <c r="L103" s="45">
        <v>0</v>
      </c>
      <c r="M103" s="140">
        <v>0</v>
      </c>
      <c r="N103" s="58">
        <v>192.72</v>
      </c>
      <c r="O103" s="58">
        <v>3</v>
      </c>
      <c r="P103" s="58">
        <v>0</v>
      </c>
      <c r="Q103" s="58">
        <v>0</v>
      </c>
      <c r="R103" s="58">
        <v>342.18</v>
      </c>
      <c r="S103" s="143">
        <v>1</v>
      </c>
      <c r="T103" s="32">
        <v>15</v>
      </c>
      <c r="U103" s="32">
        <v>5.23</v>
      </c>
    </row>
    <row r="104" s="1" customFormat="1" spans="1:21">
      <c r="A104" s="25" t="s">
        <v>78</v>
      </c>
      <c r="B104" s="120">
        <f t="shared" si="16"/>
        <v>231.88</v>
      </c>
      <c r="C104" s="20">
        <f>B104/B105*100</f>
        <v>0.162481032665186</v>
      </c>
      <c r="D104" s="32">
        <v>164.8</v>
      </c>
      <c r="E104" s="33">
        <v>142.57</v>
      </c>
      <c r="F104" s="33">
        <v>0</v>
      </c>
      <c r="G104" s="33">
        <v>119.33</v>
      </c>
      <c r="H104" s="71">
        <v>0</v>
      </c>
      <c r="I104" s="34">
        <v>0</v>
      </c>
      <c r="J104" s="34">
        <v>9.52</v>
      </c>
      <c r="K104" s="139">
        <v>0</v>
      </c>
      <c r="L104" s="45">
        <v>0</v>
      </c>
      <c r="M104" s="140">
        <v>0</v>
      </c>
      <c r="N104" s="58">
        <v>79.79</v>
      </c>
      <c r="O104" s="58">
        <v>91</v>
      </c>
      <c r="P104" s="32">
        <v>0.596758</v>
      </c>
      <c r="Q104" s="32">
        <v>10.145788</v>
      </c>
      <c r="R104" s="32">
        <v>0.455257</v>
      </c>
      <c r="S104" s="143">
        <v>0</v>
      </c>
      <c r="T104" s="32">
        <v>0</v>
      </c>
      <c r="U104" s="32">
        <v>11</v>
      </c>
    </row>
    <row r="105" s="1" customFormat="1" spans="1:21">
      <c r="A105" s="25" t="s">
        <v>34</v>
      </c>
      <c r="B105" s="120">
        <f t="shared" si="16"/>
        <v>142712.042259</v>
      </c>
      <c r="C105" s="20"/>
      <c r="D105" s="20">
        <v>-7.21</v>
      </c>
      <c r="E105" s="18">
        <f t="shared" ref="E105:U105" si="17">SUM(E92:E104)</f>
        <v>16852.087947</v>
      </c>
      <c r="F105" s="18">
        <f t="shared" si="17"/>
        <v>762.532517</v>
      </c>
      <c r="G105" s="18">
        <f t="shared" si="17"/>
        <v>9353.7546</v>
      </c>
      <c r="H105" s="18">
        <f t="shared" si="17"/>
        <v>8338.7734</v>
      </c>
      <c r="I105" s="18">
        <f t="shared" si="17"/>
        <v>63356.35812</v>
      </c>
      <c r="J105" s="18">
        <f t="shared" si="17"/>
        <v>1838.566554</v>
      </c>
      <c r="K105" s="18">
        <f t="shared" si="17"/>
        <v>990.906</v>
      </c>
      <c r="L105" s="28">
        <f t="shared" si="17"/>
        <v>0</v>
      </c>
      <c r="M105" s="28">
        <f t="shared" si="17"/>
        <v>3934.538121</v>
      </c>
      <c r="N105" s="18">
        <f t="shared" si="17"/>
        <v>46638.2796</v>
      </c>
      <c r="O105" s="28">
        <f t="shared" si="17"/>
        <v>4868</v>
      </c>
      <c r="P105" s="18">
        <f t="shared" si="17"/>
        <v>2320.866758</v>
      </c>
      <c r="Q105" s="18">
        <f t="shared" si="17"/>
        <v>18907.931388</v>
      </c>
      <c r="R105" s="18">
        <f t="shared" si="17"/>
        <v>55944.504257</v>
      </c>
      <c r="S105" s="28">
        <f t="shared" si="17"/>
        <v>4130</v>
      </c>
      <c r="T105" s="18">
        <f t="shared" si="17"/>
        <v>9053.26</v>
      </c>
      <c r="U105" s="18">
        <f t="shared" si="17"/>
        <v>1230.39</v>
      </c>
    </row>
    <row r="106" s="1" customFormat="1" ht="14.25" spans="1:21">
      <c r="A106" s="102" t="s">
        <v>44</v>
      </c>
      <c r="B106" s="124">
        <f>B105+B88+B80+B72+B65+B55+B44+B31</f>
        <v>263889.133862</v>
      </c>
      <c r="C106" s="124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13"/>
    </row>
    <row r="107" s="1" customFormat="1" ht="14.25" spans="1:21">
      <c r="A107" s="102"/>
      <c r="B107" s="125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25"/>
      <c r="U107" s="113"/>
    </row>
    <row r="108" s="1" customFormat="1" spans="1:20">
      <c r="A108" s="126" t="s">
        <v>66</v>
      </c>
      <c r="B108" s="127">
        <f>B92+B76+B69+B59+B48+B35+B24</f>
        <v>66518.818829</v>
      </c>
      <c r="C108" s="128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13"/>
      <c r="T108" s="113"/>
    </row>
    <row r="109" s="1" customFormat="1" spans="1:20">
      <c r="A109" s="126" t="s">
        <v>82</v>
      </c>
      <c r="B109" s="127">
        <f>B93+B84+B77+B70+B60+B49+B36+B25</f>
        <v>50641.2</v>
      </c>
      <c r="C109" s="128"/>
      <c r="D109" s="126"/>
      <c r="H109" s="126"/>
      <c r="I109" s="126"/>
      <c r="J109" s="126"/>
      <c r="K109" s="126"/>
      <c r="L109" s="128"/>
      <c r="M109" s="128"/>
      <c r="N109" s="126"/>
      <c r="O109" s="126"/>
      <c r="P109" s="126"/>
      <c r="Q109" s="126"/>
      <c r="R109" s="126"/>
      <c r="S109" s="113"/>
      <c r="T109" s="113"/>
    </row>
    <row r="110" s="1" customFormat="1" spans="1:20">
      <c r="A110" s="126" t="s">
        <v>68</v>
      </c>
      <c r="B110" s="127">
        <f>B94+B85+B61+B50+B37+B26</f>
        <v>12671.847582</v>
      </c>
      <c r="C110" s="128"/>
      <c r="D110" s="126"/>
      <c r="H110" s="126"/>
      <c r="I110" s="126"/>
      <c r="J110" s="126"/>
      <c r="K110" s="126"/>
      <c r="L110" s="128"/>
      <c r="M110" s="128"/>
      <c r="N110" s="126"/>
      <c r="O110" s="126"/>
      <c r="P110" s="126"/>
      <c r="Q110" s="126"/>
      <c r="R110" s="126"/>
      <c r="S110" s="113"/>
      <c r="T110" s="113"/>
    </row>
    <row r="111" s="1" customFormat="1" spans="1:20">
      <c r="A111" s="126" t="s">
        <v>69</v>
      </c>
      <c r="B111" s="127">
        <f>B95+B64+B38+B27</f>
        <v>7778.1</v>
      </c>
      <c r="C111" s="128"/>
      <c r="D111" s="126"/>
      <c r="H111" s="126"/>
      <c r="I111" s="126"/>
      <c r="J111" s="126"/>
      <c r="K111" s="126"/>
      <c r="L111" s="128"/>
      <c r="M111" s="128"/>
      <c r="N111" s="126"/>
      <c r="O111" s="126"/>
      <c r="P111" s="126"/>
      <c r="Q111" s="126"/>
      <c r="R111" s="126"/>
      <c r="S111" s="113"/>
      <c r="T111" s="113"/>
    </row>
    <row r="112" s="1" customFormat="1" spans="1:20">
      <c r="A112" s="126" t="s">
        <v>70</v>
      </c>
      <c r="B112" s="127">
        <f>B96+B86+B78+B71+B62+B51+B39+B28</f>
        <v>31966.636683</v>
      </c>
      <c r="C112" s="128"/>
      <c r="D112" s="126"/>
      <c r="E112" s="129"/>
      <c r="H112" s="126"/>
      <c r="I112" s="126"/>
      <c r="J112" s="126"/>
      <c r="K112" s="126"/>
      <c r="L112" s="128"/>
      <c r="M112" s="128"/>
      <c r="N112" s="126"/>
      <c r="O112" s="126"/>
      <c r="P112" s="126"/>
      <c r="Q112" s="126"/>
      <c r="R112" s="126"/>
      <c r="S112" s="113"/>
      <c r="T112" s="113"/>
    </row>
    <row r="113" s="1" customFormat="1" spans="1:20">
      <c r="A113" s="126" t="s">
        <v>71</v>
      </c>
      <c r="B113" s="127">
        <f>B97+B63+B52+B40+B29</f>
        <v>17169.439368</v>
      </c>
      <c r="C113" s="128"/>
      <c r="D113" s="126"/>
      <c r="H113" s="126"/>
      <c r="I113" s="126"/>
      <c r="J113" s="126"/>
      <c r="K113" s="126"/>
      <c r="L113" s="128"/>
      <c r="M113" s="128"/>
      <c r="N113" s="126"/>
      <c r="O113" s="126"/>
      <c r="P113" s="126"/>
      <c r="Q113" s="126"/>
      <c r="R113" s="126"/>
      <c r="S113" s="113"/>
      <c r="T113" s="113"/>
    </row>
    <row r="114" s="1" customFormat="1" ht="14.25" spans="1:20">
      <c r="A114" s="126" t="s">
        <v>72</v>
      </c>
      <c r="B114" s="127">
        <f>B98+B53+B41+B30</f>
        <v>11003.8133</v>
      </c>
      <c r="C114" s="103"/>
      <c r="D114" s="126"/>
      <c r="H114" s="126"/>
      <c r="I114" s="100"/>
      <c r="J114" s="100"/>
      <c r="K114" s="100"/>
      <c r="L114" s="128"/>
      <c r="M114" s="128"/>
      <c r="N114" s="126"/>
      <c r="O114" s="100"/>
      <c r="P114" s="100"/>
      <c r="Q114" s="100"/>
      <c r="R114" s="100"/>
      <c r="S114" s="113"/>
      <c r="T114" s="113"/>
    </row>
    <row r="115" s="1" customFormat="1" ht="14.25" spans="1:20">
      <c r="A115" s="126" t="s">
        <v>73</v>
      </c>
      <c r="B115" s="127">
        <f>B99+B42+B79</f>
        <v>6938</v>
      </c>
      <c r="C115" s="103"/>
      <c r="D115" s="100"/>
      <c r="H115" s="126"/>
      <c r="I115" s="100"/>
      <c r="J115" s="100"/>
      <c r="K115" s="100"/>
      <c r="L115" s="128"/>
      <c r="M115" s="128"/>
      <c r="N115" s="126"/>
      <c r="O115" s="100"/>
      <c r="P115" s="100"/>
      <c r="Q115" s="100"/>
      <c r="R115" s="100"/>
      <c r="S115" s="113"/>
      <c r="T115" s="113"/>
    </row>
    <row r="116" s="1" customFormat="1" ht="14.25" spans="1:20">
      <c r="A116" s="126" t="s">
        <v>74</v>
      </c>
      <c r="B116" s="127">
        <f>B100+B54+I110</f>
        <v>4526.51</v>
      </c>
      <c r="C116" s="103"/>
      <c r="D116" s="100"/>
      <c r="H116" s="126"/>
      <c r="I116" s="100"/>
      <c r="J116" s="100"/>
      <c r="K116" s="100"/>
      <c r="L116" s="128"/>
      <c r="M116" s="128"/>
      <c r="N116" s="126"/>
      <c r="O116" s="100"/>
      <c r="P116" s="100"/>
      <c r="Q116" s="100"/>
      <c r="R116" s="100"/>
      <c r="S116" s="113"/>
      <c r="T116" s="113"/>
    </row>
    <row r="117" s="1" customFormat="1" ht="14.25" spans="1:18">
      <c r="A117" s="126" t="s">
        <v>75</v>
      </c>
      <c r="B117" s="127">
        <f t="shared" ref="B117:B120" si="18">B101</f>
        <v>22947.42</v>
      </c>
      <c r="C117" s="103"/>
      <c r="D117" s="100"/>
      <c r="H117" s="126"/>
      <c r="I117" s="100"/>
      <c r="J117" s="100"/>
      <c r="K117" s="100"/>
      <c r="L117" s="128"/>
      <c r="M117" s="126"/>
      <c r="N117" s="126"/>
      <c r="O117" s="100"/>
      <c r="P117" s="100"/>
      <c r="Q117" s="100"/>
      <c r="R117" s="100"/>
    </row>
    <row r="118" s="1" customFormat="1" ht="14.25" spans="1:18">
      <c r="A118" s="126" t="s">
        <v>76</v>
      </c>
      <c r="B118" s="127">
        <f>B102+B43+B87</f>
        <v>27643.96</v>
      </c>
      <c r="C118" s="103"/>
      <c r="D118" s="100"/>
      <c r="H118" s="126"/>
      <c r="I118" s="100"/>
      <c r="J118" s="100"/>
      <c r="K118" s="100"/>
      <c r="L118" s="126"/>
      <c r="M118" s="126"/>
      <c r="N118" s="126"/>
      <c r="O118" s="100"/>
      <c r="P118" s="100"/>
      <c r="Q118" s="100"/>
      <c r="R118" s="100"/>
    </row>
    <row r="119" s="1" customFormat="1" ht="14.25" spans="1:18">
      <c r="A119" s="126" t="s">
        <v>77</v>
      </c>
      <c r="B119" s="127">
        <f t="shared" si="18"/>
        <v>3851.5081</v>
      </c>
      <c r="C119" s="103"/>
      <c r="D119" s="100"/>
      <c r="H119" s="126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="1" customFormat="1" ht="14.25" spans="1:18">
      <c r="A120" s="126" t="s">
        <v>78</v>
      </c>
      <c r="B120" s="127">
        <f t="shared" si="18"/>
        <v>231.88</v>
      </c>
      <c r="C120" s="103"/>
      <c r="D120" s="100"/>
      <c r="H120" s="126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="1" customFormat="1" ht="14.25" spans="1:18">
      <c r="A121" s="100" t="s">
        <v>34</v>
      </c>
      <c r="B121" s="130">
        <f>SUM(B108:B120)</f>
        <v>263889.133862</v>
      </c>
      <c r="C121" s="130"/>
      <c r="D121" s="100"/>
      <c r="E121" s="128"/>
      <c r="G121" s="128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</sheetData>
  <mergeCells count="158">
    <mergeCell ref="A1:U1"/>
    <mergeCell ref="A2:U2"/>
    <mergeCell ref="A3:U3"/>
    <mergeCell ref="A4:U4"/>
    <mergeCell ref="E5:G5"/>
    <mergeCell ref="H5:I5"/>
    <mergeCell ref="L5:M5"/>
    <mergeCell ref="S5:T5"/>
    <mergeCell ref="A21:U21"/>
    <mergeCell ref="E22:G22"/>
    <mergeCell ref="H22:I22"/>
    <mergeCell ref="L22:M22"/>
    <mergeCell ref="S22:T22"/>
    <mergeCell ref="A32:U32"/>
    <mergeCell ref="E33:G33"/>
    <mergeCell ref="H33:I33"/>
    <mergeCell ref="L33:M33"/>
    <mergeCell ref="S33:T33"/>
    <mergeCell ref="A45:U45"/>
    <mergeCell ref="E46:G46"/>
    <mergeCell ref="H46:I46"/>
    <mergeCell ref="L46:M46"/>
    <mergeCell ref="S46:T46"/>
    <mergeCell ref="A56:U56"/>
    <mergeCell ref="E57:G57"/>
    <mergeCell ref="H57:I57"/>
    <mergeCell ref="L57:M57"/>
    <mergeCell ref="S57:T57"/>
    <mergeCell ref="A66:U66"/>
    <mergeCell ref="E67:G67"/>
    <mergeCell ref="H67:I67"/>
    <mergeCell ref="L67:M67"/>
    <mergeCell ref="S67:T67"/>
    <mergeCell ref="A73:U73"/>
    <mergeCell ref="E74:G74"/>
    <mergeCell ref="H74:I74"/>
    <mergeCell ref="L74:M74"/>
    <mergeCell ref="S74:T74"/>
    <mergeCell ref="A81:U81"/>
    <mergeCell ref="E82:G82"/>
    <mergeCell ref="H82:I82"/>
    <mergeCell ref="L82:M82"/>
    <mergeCell ref="S82:T82"/>
    <mergeCell ref="A89:U89"/>
    <mergeCell ref="E90:G90"/>
    <mergeCell ref="H90:I90"/>
    <mergeCell ref="L90:M90"/>
    <mergeCell ref="S90:T90"/>
    <mergeCell ref="B106:C106"/>
    <mergeCell ref="B121:C121"/>
    <mergeCell ref="A5:A6"/>
    <mergeCell ref="A22:A23"/>
    <mergeCell ref="A33:A34"/>
    <mergeCell ref="A46:A47"/>
    <mergeCell ref="A57:A58"/>
    <mergeCell ref="A67:A68"/>
    <mergeCell ref="A74:A75"/>
    <mergeCell ref="A82:A83"/>
    <mergeCell ref="A90:A91"/>
    <mergeCell ref="B5:B6"/>
    <mergeCell ref="B22:B23"/>
    <mergeCell ref="B33:B34"/>
    <mergeCell ref="B46:B47"/>
    <mergeCell ref="B57:B58"/>
    <mergeCell ref="B67:B68"/>
    <mergeCell ref="B74:B75"/>
    <mergeCell ref="B82:B83"/>
    <mergeCell ref="B90:B91"/>
    <mergeCell ref="C5:C6"/>
    <mergeCell ref="C22:C23"/>
    <mergeCell ref="C33:C34"/>
    <mergeCell ref="C46:C47"/>
    <mergeCell ref="C57:C58"/>
    <mergeCell ref="C67:C68"/>
    <mergeCell ref="C74:C75"/>
    <mergeCell ref="C82:C83"/>
    <mergeCell ref="C90:C91"/>
    <mergeCell ref="D5:D6"/>
    <mergeCell ref="D22:D23"/>
    <mergeCell ref="D33:D34"/>
    <mergeCell ref="D46:D47"/>
    <mergeCell ref="D57:D58"/>
    <mergeCell ref="D67:D68"/>
    <mergeCell ref="D74:D75"/>
    <mergeCell ref="D82:D83"/>
    <mergeCell ref="D90:D91"/>
    <mergeCell ref="J5:J6"/>
    <mergeCell ref="J22:J23"/>
    <mergeCell ref="J33:J34"/>
    <mergeCell ref="J46:J47"/>
    <mergeCell ref="J57:J58"/>
    <mergeCell ref="J67:J68"/>
    <mergeCell ref="J74:J75"/>
    <mergeCell ref="J82:J83"/>
    <mergeCell ref="J90:J91"/>
    <mergeCell ref="K5:K6"/>
    <mergeCell ref="K22:K23"/>
    <mergeCell ref="K33:K34"/>
    <mergeCell ref="K46:K47"/>
    <mergeCell ref="K57:K58"/>
    <mergeCell ref="K67:K68"/>
    <mergeCell ref="K74:K75"/>
    <mergeCell ref="K82:K83"/>
    <mergeCell ref="K90:K91"/>
    <mergeCell ref="N5:N6"/>
    <mergeCell ref="N22:N23"/>
    <mergeCell ref="N33:N34"/>
    <mergeCell ref="N46:N47"/>
    <mergeCell ref="N57:N58"/>
    <mergeCell ref="N67:N68"/>
    <mergeCell ref="N74:N75"/>
    <mergeCell ref="N82:N83"/>
    <mergeCell ref="N90:N91"/>
    <mergeCell ref="O5:O6"/>
    <mergeCell ref="O22:O23"/>
    <mergeCell ref="O33:O34"/>
    <mergeCell ref="O46:O47"/>
    <mergeCell ref="O57:O58"/>
    <mergeCell ref="O67:O68"/>
    <mergeCell ref="O74:O75"/>
    <mergeCell ref="O82:O83"/>
    <mergeCell ref="O90:O91"/>
    <mergeCell ref="P5:P6"/>
    <mergeCell ref="P22:P23"/>
    <mergeCell ref="P33:P34"/>
    <mergeCell ref="P46:P47"/>
    <mergeCell ref="P57:P58"/>
    <mergeCell ref="P67:P68"/>
    <mergeCell ref="P74:P75"/>
    <mergeCell ref="P82:P83"/>
    <mergeCell ref="P90:P91"/>
    <mergeCell ref="Q5:Q6"/>
    <mergeCell ref="Q22:Q23"/>
    <mergeCell ref="Q33:Q34"/>
    <mergeCell ref="Q46:Q47"/>
    <mergeCell ref="Q57:Q58"/>
    <mergeCell ref="Q67:Q68"/>
    <mergeCell ref="Q74:Q75"/>
    <mergeCell ref="Q82:Q83"/>
    <mergeCell ref="Q90:Q91"/>
    <mergeCell ref="R5:R6"/>
    <mergeCell ref="R22:R23"/>
    <mergeCell ref="R33:R34"/>
    <mergeCell ref="R46:R47"/>
    <mergeCell ref="R57:R58"/>
    <mergeCell ref="R67:R68"/>
    <mergeCell ref="R74:R75"/>
    <mergeCell ref="R82:R83"/>
    <mergeCell ref="R90:R91"/>
    <mergeCell ref="U5:U6"/>
    <mergeCell ref="U22:U23"/>
    <mergeCell ref="U33:U34"/>
    <mergeCell ref="U46:U47"/>
    <mergeCell ref="U57:U58"/>
    <mergeCell ref="U67:U68"/>
    <mergeCell ref="U74:U75"/>
    <mergeCell ref="U82:U83"/>
    <mergeCell ref="U90:U91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M23" sqref="M23"/>
    </sheetView>
  </sheetViews>
  <sheetFormatPr defaultColWidth="8.89166666666667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2017年1-9月县域财险数据</vt:lpstr>
      <vt:lpstr>1-9月县域寿险数据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2017-10-12T09:52:00Z</dcterms:created>
  <dcterms:modified xsi:type="dcterms:W3CDTF">2017-10-13T01:04:09Z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