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 activeTab="1"/>
  </bookViews>
  <sheets>
    <sheet name="2017年1-8月县域寿险数据" sheetId="1" r:id="rId1"/>
    <sheet name="2017年1-8月县域财险数据" sheetId="2" r:id="rId2"/>
  </sheets>
  <calcPr calcId="144525" concurrentCalc="0"/>
</workbook>
</file>

<file path=xl/sharedStrings.xml><?xml version="1.0" encoding="utf-8"?>
<sst xmlns="http://schemas.openxmlformats.org/spreadsheetml/2006/main" count="81">
  <si>
    <t>广元市县域寿险数据统计表</t>
  </si>
  <si>
    <t>(2017年1-8月)</t>
  </si>
  <si>
    <t>单位：万元</t>
  </si>
  <si>
    <t>全市寿险业务数据汇总</t>
  </si>
  <si>
    <t>单位</t>
  </si>
  <si>
    <t>总保费</t>
  </si>
  <si>
    <t>市场份额</t>
  </si>
  <si>
    <t>同比（%）</t>
  </si>
  <si>
    <t>个人新单期交保费</t>
  </si>
  <si>
    <t>银邮保费</t>
  </si>
  <si>
    <t>团险保费</t>
  </si>
  <si>
    <t>农村小额人身保险保费</t>
  </si>
  <si>
    <t>城乡居民大病保险</t>
  </si>
  <si>
    <t>续收保费</t>
  </si>
  <si>
    <t>持证人力</t>
  </si>
  <si>
    <t>赔款金额</t>
  </si>
  <si>
    <t>给付金额</t>
  </si>
  <si>
    <t>退保金</t>
  </si>
  <si>
    <t>保单贷款</t>
  </si>
  <si>
    <t>上交税金</t>
  </si>
  <si>
    <t>个人新单趸交保费</t>
  </si>
  <si>
    <t>其中：10年期及以上新单保费</t>
  </si>
  <si>
    <t>银邮期交保费</t>
  </si>
  <si>
    <t>银邮趸交保费</t>
  </si>
  <si>
    <t>承保人数</t>
  </si>
  <si>
    <t>保费收入</t>
  </si>
  <si>
    <t>件数</t>
  </si>
  <si>
    <t>金额</t>
  </si>
  <si>
    <t>中国人寿</t>
  </si>
  <si>
    <t>太保寿险</t>
  </si>
  <si>
    <t>新华人寿</t>
  </si>
  <si>
    <t>平安人寿</t>
  </si>
  <si>
    <t>泰康人寿</t>
  </si>
  <si>
    <t>人保寿险</t>
  </si>
  <si>
    <t>富德生命人寿</t>
  </si>
  <si>
    <t>太平人寿</t>
  </si>
  <si>
    <t>阳光人寿</t>
  </si>
  <si>
    <t>恒大人寿</t>
  </si>
  <si>
    <t>华夏人寿</t>
  </si>
  <si>
    <t>农银人寿</t>
  </si>
  <si>
    <t>华泰人寿</t>
  </si>
  <si>
    <t>合计</t>
  </si>
  <si>
    <t>旺苍县</t>
  </si>
  <si>
    <t>赔款、给付金额合计</t>
  </si>
  <si>
    <t>∕</t>
  </si>
  <si>
    <t>苍溪县</t>
  </si>
  <si>
    <t>/</t>
  </si>
  <si>
    <t>剑阁县</t>
  </si>
  <si>
    <t>青川县</t>
  </si>
  <si>
    <t>昭化区</t>
  </si>
  <si>
    <t>朝天区</t>
  </si>
  <si>
    <t>宝轮镇</t>
  </si>
  <si>
    <t>利州区</t>
  </si>
  <si>
    <t>校验</t>
  </si>
  <si>
    <t>太平洋人寿</t>
  </si>
  <si>
    <t>2017 年1-8月广元市县域财险汇总</t>
  </si>
  <si>
    <t>同比（%)</t>
  </si>
  <si>
    <t>机动车辆保费</t>
  </si>
  <si>
    <t>企财险</t>
  </si>
  <si>
    <t>家财险保费收入</t>
  </si>
  <si>
    <t>责任险保费收入</t>
  </si>
  <si>
    <t>政策性农业保险</t>
  </si>
  <si>
    <t>其他险种保费收入</t>
  </si>
  <si>
    <t>赔案件数</t>
  </si>
  <si>
    <t>其中：车船使用税</t>
  </si>
  <si>
    <t>车险(不含摩托车、拖拉机）</t>
  </si>
  <si>
    <t>电销、网销</t>
  </si>
  <si>
    <t>摩托车</t>
  </si>
  <si>
    <t>拖拉机</t>
  </si>
  <si>
    <t>小计</t>
  </si>
  <si>
    <t>承保数量（辆）</t>
  </si>
  <si>
    <t>承保数量（户）</t>
  </si>
  <si>
    <t>承保数量（人）</t>
  </si>
  <si>
    <t>人保财险</t>
  </si>
  <si>
    <t>太保财险</t>
  </si>
  <si>
    <t>中华联合</t>
  </si>
  <si>
    <t>大地财险</t>
  </si>
  <si>
    <t>平安财险</t>
  </si>
  <si>
    <t>锦泰财险</t>
  </si>
  <si>
    <t>中航安盟</t>
  </si>
  <si>
    <t>国寿财险</t>
  </si>
</sst>
</file>

<file path=xl/styles.xml><?xml version="1.0" encoding="utf-8"?>
<styleSheet xmlns="http://schemas.openxmlformats.org/spreadsheetml/2006/main">
  <numFmts count="15">
    <numFmt numFmtId="176" formatCode="#,##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178" formatCode="0.00_ "/>
    <numFmt numFmtId="179" formatCode="#,##0.00_ ;[Red]\-#,##0.00\ "/>
    <numFmt numFmtId="180" formatCode="0_);[Red]\(0\)"/>
    <numFmt numFmtId="181" formatCode="0.0_ "/>
    <numFmt numFmtId="182" formatCode="0;[Red]0"/>
    <numFmt numFmtId="183" formatCode="0.00_);[Red]\(0.00\)"/>
    <numFmt numFmtId="184" formatCode="#,##0.00_ "/>
    <numFmt numFmtId="185" formatCode="#,##0_ "/>
    <numFmt numFmtId="186" formatCode="#,##0.00;[Red]#,##0.00"/>
  </numFmts>
  <fonts count="3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6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/>
    <xf numFmtId="0" fontId="33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31" fillId="14" borderId="16" applyNumberFormat="0" applyAlignment="0" applyProtection="0">
      <alignment vertical="center"/>
    </xf>
    <xf numFmtId="0" fontId="32" fillId="0" borderId="0"/>
    <xf numFmtId="0" fontId="35" fillId="32" borderId="19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" fillId="0" borderId="0">
      <alignment vertical="center"/>
    </xf>
    <xf numFmtId="0" fontId="36" fillId="0" borderId="2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0" fillId="0" borderId="0">
      <alignment vertical="center"/>
    </xf>
    <xf numFmtId="0" fontId="32" fillId="0" borderId="0"/>
  </cellStyleXfs>
  <cellXfs count="19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0" fontId="1" fillId="0" borderId="0" xfId="58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right" vertical="center"/>
    </xf>
    <xf numFmtId="0" fontId="3" fillId="0" borderId="2" xfId="58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horizontal="center" vertical="center"/>
    </xf>
    <xf numFmtId="0" fontId="2" fillId="0" borderId="3" xfId="58" applyFont="1" applyFill="1" applyBorder="1" applyAlignment="1">
      <alignment horizontal="center" vertical="center"/>
    </xf>
    <xf numFmtId="0" fontId="2" fillId="0" borderId="3" xfId="58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 wrapText="1"/>
    </xf>
    <xf numFmtId="0" fontId="2" fillId="0" borderId="4" xfId="58" applyFont="1" applyFill="1" applyBorder="1" applyAlignment="1">
      <alignment horizontal="center" vertical="center"/>
    </xf>
    <xf numFmtId="0" fontId="2" fillId="0" borderId="4" xfId="58" applyFont="1" applyFill="1" applyBorder="1" applyAlignment="1">
      <alignment horizontal="center" vertical="center" wrapText="1"/>
    </xf>
    <xf numFmtId="0" fontId="2" fillId="0" borderId="5" xfId="58" applyFont="1" applyFill="1" applyBorder="1" applyAlignment="1">
      <alignment horizontal="center" vertical="center" wrapText="1"/>
    </xf>
    <xf numFmtId="0" fontId="2" fillId="0" borderId="6" xfId="58" applyFont="1" applyFill="1" applyBorder="1" applyAlignment="1">
      <alignment horizontal="center" vertical="center" wrapText="1"/>
    </xf>
    <xf numFmtId="0" fontId="2" fillId="0" borderId="7" xfId="58" applyFont="1" applyFill="1" applyBorder="1" applyAlignment="1">
      <alignment horizontal="center" vertical="center"/>
    </xf>
    <xf numFmtId="0" fontId="2" fillId="0" borderId="7" xfId="58" applyFont="1" applyFill="1" applyBorder="1" applyAlignment="1">
      <alignment horizontal="center" vertical="center" wrapText="1"/>
    </xf>
    <xf numFmtId="178" fontId="2" fillId="0" borderId="2" xfId="58" applyNumberFormat="1" applyFont="1" applyFill="1" applyBorder="1" applyAlignment="1">
      <alignment vertical="center"/>
    </xf>
    <xf numFmtId="178" fontId="2" fillId="0" borderId="2" xfId="58" applyNumberFormat="1" applyFont="1" applyFill="1" applyBorder="1" applyAlignment="1">
      <alignment horizontal="center" vertical="center"/>
    </xf>
    <xf numFmtId="177" fontId="2" fillId="0" borderId="2" xfId="58" applyNumberFormat="1" applyFont="1" applyFill="1" applyBorder="1" applyAlignment="1">
      <alignment horizontal="center" vertical="center"/>
    </xf>
    <xf numFmtId="178" fontId="2" fillId="0" borderId="2" xfId="58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/>
    </xf>
    <xf numFmtId="178" fontId="2" fillId="2" borderId="2" xfId="58" applyNumberFormat="1" applyFont="1" applyFill="1" applyBorder="1" applyAlignment="1">
      <alignment horizontal="center" vertical="center"/>
    </xf>
    <xf numFmtId="0" fontId="2" fillId="2" borderId="2" xfId="58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vertical="center"/>
    </xf>
    <xf numFmtId="180" fontId="2" fillId="0" borderId="2" xfId="58" applyNumberFormat="1" applyFont="1" applyFill="1" applyBorder="1" applyAlignment="1">
      <alignment horizontal="center" vertical="center"/>
    </xf>
    <xf numFmtId="178" fontId="1" fillId="0" borderId="0" xfId="58" applyNumberFormat="1" applyFont="1" applyFill="1" applyBorder="1" applyAlignment="1">
      <alignment horizontal="center" vertical="center"/>
    </xf>
    <xf numFmtId="178" fontId="2" fillId="0" borderId="1" xfId="58" applyNumberFormat="1" applyFont="1" applyFill="1" applyBorder="1" applyAlignment="1">
      <alignment horizontal="right" vertical="center"/>
    </xf>
    <xf numFmtId="178" fontId="2" fillId="0" borderId="3" xfId="58" applyNumberFormat="1" applyFont="1" applyFill="1" applyBorder="1" applyAlignment="1">
      <alignment horizontal="center" vertical="center" wrapText="1"/>
    </xf>
    <xf numFmtId="0" fontId="2" fillId="0" borderId="8" xfId="58" applyFont="1" applyFill="1" applyBorder="1" applyAlignment="1">
      <alignment horizontal="center" vertical="center" wrapText="1"/>
    </xf>
    <xf numFmtId="0" fontId="2" fillId="0" borderId="9" xfId="58" applyFont="1" applyFill="1" applyBorder="1" applyAlignment="1">
      <alignment horizontal="center" vertical="center" wrapText="1"/>
    </xf>
    <xf numFmtId="178" fontId="2" fillId="0" borderId="4" xfId="58" applyNumberFormat="1" applyFont="1" applyFill="1" applyBorder="1" applyAlignment="1">
      <alignment horizontal="center" vertical="center" wrapText="1"/>
    </xf>
    <xf numFmtId="0" fontId="2" fillId="0" borderId="10" xfId="58" applyFont="1" applyFill="1" applyBorder="1" applyAlignment="1">
      <alignment horizontal="center" vertical="center" wrapText="1"/>
    </xf>
    <xf numFmtId="0" fontId="2" fillId="0" borderId="11" xfId="58" applyFont="1" applyFill="1" applyBorder="1" applyAlignment="1">
      <alignment horizontal="center" vertical="center" wrapText="1"/>
    </xf>
    <xf numFmtId="178" fontId="2" fillId="0" borderId="7" xfId="58" applyNumberFormat="1" applyFont="1" applyFill="1" applyBorder="1" applyAlignment="1">
      <alignment horizontal="center" vertical="center" wrapText="1"/>
    </xf>
    <xf numFmtId="178" fontId="1" fillId="0" borderId="1" xfId="58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181" fontId="2" fillId="0" borderId="2" xfId="58" applyNumberFormat="1" applyFont="1" applyFill="1" applyBorder="1" applyAlignment="1">
      <alignment horizontal="center" vertical="center"/>
    </xf>
    <xf numFmtId="0" fontId="3" fillId="0" borderId="0" xfId="58" applyFont="1" applyFill="1" applyAlignment="1">
      <alignment vertical="center"/>
    </xf>
    <xf numFmtId="0" fontId="2" fillId="0" borderId="0" xfId="58" applyFont="1" applyFill="1" applyAlignment="1">
      <alignment horizontal="center" vertical="center"/>
    </xf>
    <xf numFmtId="177" fontId="2" fillId="0" borderId="2" xfId="49" applyNumberFormat="1" applyFont="1" applyBorder="1" applyAlignment="1">
      <alignment horizontal="center" vertical="center"/>
    </xf>
    <xf numFmtId="178" fontId="2" fillId="0" borderId="2" xfId="49" applyNumberFormat="1" applyFont="1" applyBorder="1" applyAlignment="1">
      <alignment horizontal="center" vertical="center"/>
    </xf>
    <xf numFmtId="182" fontId="2" fillId="0" borderId="2" xfId="58" applyNumberFormat="1" applyFont="1" applyFill="1" applyBorder="1" applyAlignment="1">
      <alignment horizontal="center" vertical="center"/>
    </xf>
    <xf numFmtId="0" fontId="3" fillId="0" borderId="0" xfId="58" applyFont="1" applyFill="1" applyAlignment="1">
      <alignment horizontal="center" vertical="center"/>
    </xf>
    <xf numFmtId="43" fontId="5" fillId="0" borderId="0" xfId="58" applyNumberFormat="1" applyFont="1" applyFill="1" applyAlignment="1">
      <alignment horizontal="center" vertical="center"/>
    </xf>
    <xf numFmtId="0" fontId="2" fillId="0" borderId="0" xfId="58" applyFont="1" applyFill="1" applyAlignment="1">
      <alignment vertical="center"/>
    </xf>
    <xf numFmtId="178" fontId="2" fillId="0" borderId="0" xfId="58" applyNumberFormat="1" applyFont="1" applyFill="1" applyAlignment="1">
      <alignment vertical="center"/>
    </xf>
    <xf numFmtId="43" fontId="0" fillId="0" borderId="0" xfId="0" applyNumberFormat="1" applyFill="1" applyAlignment="1">
      <alignment horizontal="center" vertical="center"/>
    </xf>
    <xf numFmtId="180" fontId="2" fillId="0" borderId="2" xfId="49" applyNumberFormat="1" applyFont="1" applyFill="1" applyBorder="1" applyAlignment="1">
      <alignment horizontal="center" vertical="center"/>
    </xf>
    <xf numFmtId="183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78" fontId="3" fillId="0" borderId="0" xfId="58" applyNumberFormat="1" applyFont="1" applyFill="1" applyAlignment="1">
      <alignment vertical="center"/>
    </xf>
    <xf numFmtId="180" fontId="2" fillId="0" borderId="2" xfId="49" applyNumberFormat="1" applyFont="1" applyBorder="1" applyAlignment="1">
      <alignment horizontal="center" vertical="center"/>
    </xf>
    <xf numFmtId="183" fontId="2" fillId="0" borderId="2" xfId="49" applyNumberFormat="1" applyFont="1" applyBorder="1" applyAlignment="1">
      <alignment horizontal="center" vertical="center"/>
    </xf>
    <xf numFmtId="0" fontId="1" fillId="0" borderId="0" xfId="59" applyFont="1" applyAlignment="1">
      <alignment horizontal="center" vertical="center"/>
    </xf>
    <xf numFmtId="0" fontId="3" fillId="0" borderId="0" xfId="59" applyFont="1" applyAlignment="1">
      <alignment horizontal="center" vertical="center"/>
    </xf>
    <xf numFmtId="0" fontId="2" fillId="0" borderId="0" xfId="59" applyFont="1" applyAlignment="1">
      <alignment horizontal="right" vertical="center"/>
    </xf>
    <xf numFmtId="0" fontId="6" fillId="0" borderId="1" xfId="59" applyFont="1" applyBorder="1" applyAlignment="1">
      <alignment horizontal="center" vertical="center"/>
    </xf>
    <xf numFmtId="0" fontId="2" fillId="0" borderId="3" xfId="59" applyFont="1" applyBorder="1" applyAlignment="1">
      <alignment horizontal="center" vertical="center"/>
    </xf>
    <xf numFmtId="0" fontId="2" fillId="0" borderId="3" xfId="59" applyFont="1" applyBorder="1" applyAlignment="1">
      <alignment horizontal="center" vertical="center" wrapText="1"/>
    </xf>
    <xf numFmtId="0" fontId="2" fillId="0" borderId="3" xfId="59" applyFont="1" applyBorder="1" applyAlignment="1">
      <alignment horizontal="center" vertical="center" wrapText="1" shrinkToFit="1"/>
    </xf>
    <xf numFmtId="0" fontId="2" fillId="0" borderId="2" xfId="59" applyFont="1" applyBorder="1" applyAlignment="1">
      <alignment horizontal="center" vertical="center" wrapText="1" shrinkToFit="1"/>
    </xf>
    <xf numFmtId="0" fontId="2" fillId="0" borderId="2" xfId="59" applyFont="1" applyFill="1" applyBorder="1" applyAlignment="1">
      <alignment horizontal="center" vertical="center" wrapText="1" shrinkToFit="1"/>
    </xf>
    <xf numFmtId="0" fontId="2" fillId="0" borderId="5" xfId="59" applyFont="1" applyBorder="1" applyAlignment="1">
      <alignment horizontal="center" vertical="center"/>
    </xf>
    <xf numFmtId="0" fontId="2" fillId="0" borderId="7" xfId="59" applyFont="1" applyBorder="1" applyAlignment="1">
      <alignment horizontal="center" vertical="center"/>
    </xf>
    <xf numFmtId="0" fontId="2" fillId="0" borderId="7" xfId="59" applyFont="1" applyBorder="1" applyAlignment="1">
      <alignment horizontal="center" vertical="center" wrapText="1"/>
    </xf>
    <xf numFmtId="0" fontId="2" fillId="0" borderId="7" xfId="59" applyFont="1" applyBorder="1" applyAlignment="1">
      <alignment horizontal="center" vertical="center" wrapText="1" shrinkToFit="1"/>
    </xf>
    <xf numFmtId="0" fontId="2" fillId="0" borderId="2" xfId="59" applyFont="1" applyBorder="1" applyAlignment="1">
      <alignment vertical="center" wrapText="1" shrinkToFit="1"/>
    </xf>
    <xf numFmtId="0" fontId="7" fillId="0" borderId="2" xfId="59" applyFont="1" applyBorder="1" applyAlignment="1">
      <alignment vertical="center" wrapText="1" shrinkToFit="1"/>
    </xf>
    <xf numFmtId="0" fontId="2" fillId="0" borderId="2" xfId="59" applyFont="1" applyBorder="1" applyAlignment="1">
      <alignment horizontal="center" vertical="center" wrapText="1"/>
    </xf>
    <xf numFmtId="184" fontId="2" fillId="0" borderId="2" xfId="59" applyNumberFormat="1" applyFont="1" applyBorder="1" applyAlignment="1">
      <alignment horizontal="center" vertical="center"/>
    </xf>
    <xf numFmtId="178" fontId="2" fillId="0" borderId="7" xfId="59" applyNumberFormat="1" applyFont="1" applyBorder="1" applyAlignment="1">
      <alignment horizontal="center" vertical="center"/>
    </xf>
    <xf numFmtId="178" fontId="2" fillId="0" borderId="2" xfId="59" applyNumberFormat="1" applyFont="1" applyBorder="1" applyAlignment="1">
      <alignment horizontal="center" vertical="center"/>
    </xf>
    <xf numFmtId="178" fontId="8" fillId="0" borderId="2" xfId="49" applyNumberFormat="1" applyFont="1" applyBorder="1" applyAlignment="1">
      <alignment horizontal="center" vertical="center"/>
    </xf>
    <xf numFmtId="178" fontId="9" fillId="3" borderId="2" xfId="59" applyNumberFormat="1" applyFont="1" applyFill="1" applyBorder="1" applyAlignment="1">
      <alignment horizontal="center" vertical="center"/>
    </xf>
    <xf numFmtId="184" fontId="9" fillId="3" borderId="2" xfId="0" applyNumberFormat="1" applyFont="1" applyFill="1" applyBorder="1" applyAlignment="1">
      <alignment horizontal="center" vertical="center"/>
    </xf>
    <xf numFmtId="184" fontId="9" fillId="3" borderId="2" xfId="59" applyNumberFormat="1" applyFont="1" applyFill="1" applyBorder="1" applyAlignment="1">
      <alignment horizontal="center" vertical="center"/>
    </xf>
    <xf numFmtId="0" fontId="2" fillId="0" borderId="2" xfId="59" applyFont="1" applyBorder="1" applyAlignment="1">
      <alignment horizontal="center" vertical="center"/>
    </xf>
    <xf numFmtId="178" fontId="2" fillId="0" borderId="2" xfId="59" applyNumberFormat="1" applyFont="1" applyBorder="1" applyAlignment="1">
      <alignment horizontal="center" vertical="center" wrapText="1"/>
    </xf>
    <xf numFmtId="184" fontId="2" fillId="0" borderId="2" xfId="59" applyNumberFormat="1" applyFont="1" applyBorder="1" applyAlignment="1">
      <alignment horizontal="center" vertical="center" wrapText="1"/>
    </xf>
    <xf numFmtId="185" fontId="2" fillId="0" borderId="2" xfId="59" applyNumberFormat="1" applyFont="1" applyBorder="1" applyAlignment="1">
      <alignment horizontal="center" vertical="center"/>
    </xf>
    <xf numFmtId="0" fontId="4" fillId="0" borderId="2" xfId="59" applyFont="1" applyBorder="1" applyAlignment="1">
      <alignment horizontal="center" vertical="center"/>
    </xf>
    <xf numFmtId="178" fontId="2" fillId="0" borderId="2" xfId="58" applyNumberFormat="1" applyFont="1" applyBorder="1" applyAlignment="1">
      <alignment horizontal="center" vertical="center"/>
    </xf>
    <xf numFmtId="184" fontId="2" fillId="0" borderId="2" xfId="58" applyNumberFormat="1" applyFont="1" applyBorder="1" applyAlignment="1">
      <alignment horizontal="center" vertical="center"/>
    </xf>
    <xf numFmtId="178" fontId="2" fillId="0" borderId="2" xfId="59" applyNumberFormat="1" applyFont="1" applyFill="1" applyBorder="1" applyAlignment="1">
      <alignment horizontal="center" vertical="center"/>
    </xf>
    <xf numFmtId="178" fontId="2" fillId="0" borderId="2" xfId="59" applyNumberFormat="1" applyFont="1" applyFill="1" applyBorder="1" applyAlignment="1">
      <alignment horizontal="center" vertical="center" wrapText="1" shrinkToFit="1"/>
    </xf>
    <xf numFmtId="178" fontId="2" fillId="0" borderId="2" xfId="59" applyNumberFormat="1" applyFont="1" applyFill="1" applyBorder="1" applyAlignment="1">
      <alignment horizontal="center" vertical="center" wrapText="1"/>
    </xf>
    <xf numFmtId="183" fontId="2" fillId="0" borderId="2" xfId="59" applyNumberFormat="1" applyFont="1" applyFill="1" applyBorder="1" applyAlignment="1">
      <alignment horizontal="center" vertical="center"/>
    </xf>
    <xf numFmtId="184" fontId="2" fillId="0" borderId="2" xfId="59" applyNumberFormat="1" applyFont="1" applyBorder="1" applyAlignment="1">
      <alignment horizontal="center" vertical="center" wrapText="1" shrinkToFit="1"/>
    </xf>
    <xf numFmtId="0" fontId="6" fillId="0" borderId="12" xfId="59" applyFont="1" applyBorder="1" applyAlignment="1">
      <alignment horizontal="center" vertical="center"/>
    </xf>
    <xf numFmtId="184" fontId="4" fillId="0" borderId="2" xfId="59" applyNumberFormat="1" applyFont="1" applyFill="1" applyBorder="1" applyAlignment="1">
      <alignment horizontal="center" vertical="center"/>
    </xf>
    <xf numFmtId="178" fontId="2" fillId="0" borderId="2" xfId="29" applyNumberFormat="1" applyFont="1" applyBorder="1" applyAlignment="1">
      <alignment horizontal="center" vertical="center"/>
    </xf>
    <xf numFmtId="177" fontId="2" fillId="0" borderId="2" xfId="59" applyNumberFormat="1" applyFont="1" applyFill="1" applyBorder="1" applyAlignment="1" applyProtection="1">
      <alignment horizontal="center" vertical="center"/>
    </xf>
    <xf numFmtId="184" fontId="4" fillId="3" borderId="2" xfId="59" applyNumberFormat="1" applyFont="1" applyFill="1" applyBorder="1" applyAlignment="1">
      <alignment horizontal="center" vertical="center"/>
    </xf>
    <xf numFmtId="184" fontId="10" fillId="0" borderId="2" xfId="59" applyNumberFormat="1" applyFont="1" applyBorder="1" applyAlignment="1">
      <alignment horizontal="center" vertical="center" wrapText="1"/>
    </xf>
    <xf numFmtId="178" fontId="2" fillId="0" borderId="2" xfId="56" applyNumberFormat="1" applyFont="1" applyBorder="1" applyAlignment="1">
      <alignment horizontal="center" vertical="center"/>
    </xf>
    <xf numFmtId="184" fontId="2" fillId="0" borderId="2" xfId="59" applyNumberFormat="1" applyFont="1" applyFill="1" applyBorder="1" applyAlignment="1">
      <alignment horizontal="center" vertical="center"/>
    </xf>
    <xf numFmtId="185" fontId="2" fillId="0" borderId="2" xfId="59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176" fontId="2" fillId="0" borderId="2" xfId="59" applyNumberFormat="1" applyFont="1" applyBorder="1" applyAlignment="1">
      <alignment horizontal="center" vertical="center"/>
    </xf>
    <xf numFmtId="179" fontId="8" fillId="0" borderId="2" xfId="59" applyNumberFormat="1" applyFont="1" applyBorder="1" applyAlignment="1">
      <alignment horizontal="center" vertical="center"/>
    </xf>
    <xf numFmtId="184" fontId="12" fillId="0" borderId="7" xfId="59" applyNumberFormat="1" applyFont="1" applyBorder="1" applyAlignment="1">
      <alignment horizontal="center" vertical="center" wrapText="1"/>
    </xf>
    <xf numFmtId="185" fontId="2" fillId="0" borderId="2" xfId="59" applyNumberFormat="1" applyFont="1" applyFill="1" applyBorder="1" applyAlignment="1">
      <alignment horizontal="center" vertical="center" wrapText="1"/>
    </xf>
    <xf numFmtId="0" fontId="2" fillId="0" borderId="6" xfId="59" applyFont="1" applyBorder="1" applyAlignment="1">
      <alignment horizontal="center" vertical="center"/>
    </xf>
    <xf numFmtId="0" fontId="2" fillId="0" borderId="5" xfId="59" applyFont="1" applyBorder="1" applyAlignment="1">
      <alignment horizontal="center" vertical="center" wrapText="1"/>
    </xf>
    <xf numFmtId="0" fontId="2" fillId="0" borderId="6" xfId="59" applyFont="1" applyBorder="1" applyAlignment="1">
      <alignment horizontal="center" vertical="center" wrapText="1"/>
    </xf>
    <xf numFmtId="3" fontId="8" fillId="0" borderId="2" xfId="59" applyNumberFormat="1" applyFont="1" applyBorder="1" applyAlignment="1">
      <alignment horizontal="center" vertical="center"/>
    </xf>
    <xf numFmtId="178" fontId="8" fillId="0" borderId="2" xfId="59" applyNumberFormat="1" applyFont="1" applyBorder="1" applyAlignment="1">
      <alignment horizontal="center" vertical="center"/>
    </xf>
    <xf numFmtId="0" fontId="2" fillId="0" borderId="2" xfId="59" applyNumberFormat="1" applyFont="1" applyFill="1" applyBorder="1" applyAlignment="1">
      <alignment horizontal="center" vertical="center"/>
    </xf>
    <xf numFmtId="0" fontId="8" fillId="0" borderId="2" xfId="59" applyNumberFormat="1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2" fillId="0" borderId="2" xfId="49" applyNumberFormat="1" applyFont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3" borderId="2" xfId="59" applyNumberFormat="1" applyFont="1" applyFill="1" applyBorder="1" applyAlignment="1">
      <alignment horizontal="center" vertical="center"/>
    </xf>
    <xf numFmtId="183" fontId="2" fillId="0" borderId="2" xfId="59" applyNumberFormat="1" applyFont="1" applyBorder="1" applyAlignment="1">
      <alignment horizontal="center" vertical="center"/>
    </xf>
    <xf numFmtId="185" fontId="2" fillId="0" borderId="2" xfId="59" applyNumberFormat="1" applyFont="1" applyBorder="1" applyAlignment="1">
      <alignment horizontal="center" vertical="center" wrapText="1"/>
    </xf>
    <xf numFmtId="185" fontId="8" fillId="0" borderId="2" xfId="59" applyNumberFormat="1" applyFont="1" applyBorder="1" applyAlignment="1">
      <alignment horizontal="center" vertical="center"/>
    </xf>
    <xf numFmtId="49" fontId="2" fillId="0" borderId="2" xfId="58" applyNumberFormat="1" applyFont="1" applyBorder="1" applyAlignment="1">
      <alignment horizontal="center" vertical="center"/>
    </xf>
    <xf numFmtId="184" fontId="2" fillId="0" borderId="2" xfId="58" applyNumberFormat="1" applyFont="1" applyFill="1" applyBorder="1" applyAlignment="1">
      <alignment horizontal="center" vertical="center"/>
    </xf>
    <xf numFmtId="185" fontId="2" fillId="0" borderId="2" xfId="58" applyNumberFormat="1" applyFont="1" applyFill="1" applyBorder="1" applyAlignment="1">
      <alignment horizontal="center" vertical="center"/>
    </xf>
    <xf numFmtId="0" fontId="2" fillId="0" borderId="2" xfId="59" applyNumberFormat="1" applyFont="1" applyFill="1" applyBorder="1" applyAlignment="1">
      <alignment horizontal="center" vertical="center" wrapText="1"/>
    </xf>
    <xf numFmtId="185" fontId="2" fillId="0" borderId="2" xfId="59" applyNumberFormat="1" applyFont="1" applyBorder="1" applyAlignment="1">
      <alignment horizontal="center" vertical="center" wrapText="1" shrinkToFit="1"/>
    </xf>
    <xf numFmtId="185" fontId="4" fillId="0" borderId="2" xfId="59" applyNumberFormat="1" applyFont="1" applyFill="1" applyBorder="1" applyAlignment="1">
      <alignment horizontal="center" vertical="center"/>
    </xf>
    <xf numFmtId="183" fontId="4" fillId="0" borderId="2" xfId="59" applyNumberFormat="1" applyFont="1" applyFill="1" applyBorder="1" applyAlignment="1">
      <alignment horizontal="center" vertical="center"/>
    </xf>
    <xf numFmtId="180" fontId="4" fillId="0" borderId="2" xfId="59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 applyProtection="1">
      <alignment horizontal="center" vertical="center"/>
    </xf>
    <xf numFmtId="178" fontId="2" fillId="0" borderId="2" xfId="59" applyNumberFormat="1" applyFont="1" applyFill="1" applyBorder="1" applyAlignment="1" applyProtection="1">
      <alignment horizontal="center" vertical="center"/>
    </xf>
    <xf numFmtId="177" fontId="10" fillId="0" borderId="2" xfId="59" applyNumberFormat="1" applyFont="1" applyFill="1" applyBorder="1" applyAlignment="1" applyProtection="1">
      <alignment horizontal="center" vertical="center"/>
    </xf>
    <xf numFmtId="177" fontId="10" fillId="0" borderId="5" xfId="59" applyNumberFormat="1" applyFont="1" applyFill="1" applyBorder="1" applyAlignment="1" applyProtection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185" fontId="2" fillId="0" borderId="2" xfId="59" applyNumberFormat="1" applyFont="1" applyFill="1" applyBorder="1" applyAlignment="1" applyProtection="1">
      <alignment horizontal="center" vertical="center"/>
    </xf>
    <xf numFmtId="178" fontId="4" fillId="3" borderId="2" xfId="59" applyNumberFormat="1" applyFont="1" applyFill="1" applyBorder="1" applyAlignment="1">
      <alignment horizontal="center" vertical="center"/>
    </xf>
    <xf numFmtId="177" fontId="2" fillId="0" borderId="2" xfId="59" applyNumberFormat="1" applyFont="1" applyFill="1" applyBorder="1" applyAlignment="1">
      <alignment horizontal="center" vertical="center"/>
    </xf>
    <xf numFmtId="185" fontId="2" fillId="3" borderId="2" xfId="59" applyNumberFormat="1" applyFont="1" applyFill="1" applyBorder="1" applyAlignment="1">
      <alignment horizontal="center" vertical="center"/>
    </xf>
    <xf numFmtId="180" fontId="4" fillId="3" borderId="2" xfId="59" applyNumberFormat="1" applyFont="1" applyFill="1" applyBorder="1" applyAlignment="1">
      <alignment horizontal="center" vertical="center"/>
    </xf>
    <xf numFmtId="0" fontId="4" fillId="3" borderId="2" xfId="59" applyNumberFormat="1" applyFont="1" applyFill="1" applyBorder="1" applyAlignment="1">
      <alignment horizontal="center" vertical="center"/>
    </xf>
    <xf numFmtId="185" fontId="10" fillId="0" borderId="2" xfId="59" applyNumberFormat="1" applyFont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/>
    </xf>
    <xf numFmtId="178" fontId="2" fillId="0" borderId="5" xfId="59" applyNumberFormat="1" applyFont="1" applyFill="1" applyBorder="1" applyAlignment="1" applyProtection="1">
      <alignment horizontal="center" vertical="center"/>
    </xf>
    <xf numFmtId="0" fontId="2" fillId="0" borderId="2" xfId="55" applyFont="1" applyFill="1" applyBorder="1" applyAlignment="1">
      <alignment horizontal="center" vertical="center"/>
    </xf>
    <xf numFmtId="183" fontId="2" fillId="0" borderId="2" xfId="59" applyNumberFormat="1" applyFont="1" applyFill="1" applyBorder="1" applyAlignment="1" applyProtection="1">
      <alignment horizontal="center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178" fontId="2" fillId="0" borderId="2" xfId="20" applyNumberFormat="1" applyFont="1" applyBorder="1" applyAlignment="1">
      <alignment horizontal="center" vertical="center"/>
    </xf>
    <xf numFmtId="178" fontId="2" fillId="0" borderId="2" xfId="20" applyNumberFormat="1" applyFont="1" applyFill="1" applyBorder="1" applyAlignment="1">
      <alignment horizontal="center" vertical="center"/>
    </xf>
    <xf numFmtId="180" fontId="2" fillId="0" borderId="2" xfId="59" applyNumberFormat="1" applyFont="1" applyFill="1" applyBorder="1" applyAlignment="1">
      <alignment horizontal="center" vertical="center"/>
    </xf>
    <xf numFmtId="184" fontId="2" fillId="0" borderId="2" xfId="59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84" fontId="12" fillId="0" borderId="2" xfId="59" applyNumberFormat="1" applyFont="1" applyBorder="1" applyAlignment="1">
      <alignment horizontal="center" vertical="center" wrapText="1"/>
    </xf>
    <xf numFmtId="0" fontId="3" fillId="0" borderId="0" xfId="49">
      <alignment vertical="center"/>
    </xf>
    <xf numFmtId="0" fontId="2" fillId="0" borderId="2" xfId="59" applyFont="1" applyBorder="1" applyAlignment="1">
      <alignment vertical="center"/>
    </xf>
    <xf numFmtId="0" fontId="3" fillId="0" borderId="0" xfId="49" applyFont="1">
      <alignment vertical="center"/>
    </xf>
    <xf numFmtId="178" fontId="3" fillId="0" borderId="0" xfId="49" applyNumberFormat="1">
      <alignment vertical="center"/>
    </xf>
    <xf numFmtId="177" fontId="8" fillId="0" borderId="2" xfId="49" applyNumberFormat="1" applyFont="1" applyBorder="1" applyAlignment="1">
      <alignment horizontal="center" vertical="center"/>
    </xf>
    <xf numFmtId="4" fontId="2" fillId="0" borderId="2" xfId="49" applyNumberFormat="1" applyFont="1" applyBorder="1" applyAlignment="1">
      <alignment horizontal="center" vertical="center"/>
    </xf>
    <xf numFmtId="183" fontId="9" fillId="3" borderId="2" xfId="59" applyNumberFormat="1" applyFont="1" applyFill="1" applyBorder="1" applyAlignment="1">
      <alignment horizontal="center" vertical="center"/>
    </xf>
    <xf numFmtId="180" fontId="9" fillId="3" borderId="2" xfId="59" applyNumberFormat="1" applyFont="1" applyFill="1" applyBorder="1" applyAlignment="1">
      <alignment horizontal="center" vertical="center"/>
    </xf>
    <xf numFmtId="186" fontId="9" fillId="3" borderId="2" xfId="59" applyNumberFormat="1" applyFont="1" applyFill="1" applyBorder="1" applyAlignment="1">
      <alignment horizontal="center" vertical="center"/>
    </xf>
    <xf numFmtId="184" fontId="2" fillId="0" borderId="2" xfId="59" applyNumberFormat="1" applyFont="1" applyFill="1" applyBorder="1" applyAlignment="1">
      <alignment horizontal="center" vertical="center" wrapText="1"/>
    </xf>
    <xf numFmtId="184" fontId="8" fillId="0" borderId="2" xfId="59" applyNumberFormat="1" applyFont="1" applyBorder="1" applyAlignment="1">
      <alignment horizontal="center" vertical="center"/>
    </xf>
    <xf numFmtId="0" fontId="14" fillId="0" borderId="0" xfId="49" applyFont="1">
      <alignment vertical="center"/>
    </xf>
    <xf numFmtId="0" fontId="0" fillId="0" borderId="0" xfId="58">
      <alignment vertical="center"/>
    </xf>
    <xf numFmtId="0" fontId="2" fillId="0" borderId="2" xfId="20" applyFont="1" applyBorder="1" applyAlignment="1">
      <alignment horizontal="center" vertical="center"/>
    </xf>
    <xf numFmtId="183" fontId="4" fillId="3" borderId="2" xfId="59" applyNumberFormat="1" applyFont="1" applyFill="1" applyBorder="1" applyAlignment="1">
      <alignment horizontal="center" vertical="center"/>
    </xf>
    <xf numFmtId="180" fontId="2" fillId="0" borderId="2" xfId="20" applyNumberFormat="1" applyFont="1" applyFill="1" applyBorder="1" applyAlignment="1">
      <alignment horizontal="center" vertical="center"/>
    </xf>
    <xf numFmtId="183" fontId="2" fillId="0" borderId="2" xfId="20" applyNumberFormat="1" applyFont="1" applyFill="1" applyBorder="1" applyAlignment="1">
      <alignment horizontal="center" vertical="center"/>
    </xf>
    <xf numFmtId="184" fontId="2" fillId="0" borderId="2" xfId="20" applyNumberFormat="1" applyFont="1" applyFill="1" applyBorder="1" applyAlignment="1">
      <alignment horizontal="center" vertical="center"/>
    </xf>
    <xf numFmtId="185" fontId="4" fillId="0" borderId="2" xfId="59" applyNumberFormat="1" applyFont="1" applyBorder="1" applyAlignment="1">
      <alignment horizontal="center" vertical="center"/>
    </xf>
    <xf numFmtId="179" fontId="2" fillId="0" borderId="2" xfId="59" applyNumberFormat="1" applyFont="1" applyBorder="1" applyAlignment="1">
      <alignment horizontal="center" vertical="center"/>
    </xf>
    <xf numFmtId="178" fontId="2" fillId="0" borderId="2" xfId="13" applyNumberFormat="1" applyFont="1" applyBorder="1" applyAlignment="1">
      <alignment horizontal="center" vertical="center"/>
    </xf>
    <xf numFmtId="178" fontId="12" fillId="0" borderId="2" xfId="59" applyNumberFormat="1" applyFont="1" applyBorder="1" applyAlignment="1">
      <alignment horizontal="center" vertical="center" wrapText="1"/>
    </xf>
    <xf numFmtId="0" fontId="2" fillId="0" borderId="2" xfId="59" applyNumberFormat="1" applyFont="1" applyFill="1" applyBorder="1" applyAlignment="1">
      <alignment horizontal="center" vertical="center" wrapText="1" shrinkToFit="1"/>
    </xf>
    <xf numFmtId="184" fontId="15" fillId="0" borderId="0" xfId="49" applyNumberFormat="1" applyFont="1" applyAlignment="1">
      <alignment horizontal="center" vertical="center"/>
    </xf>
    <xf numFmtId="184" fontId="3" fillId="0" borderId="0" xfId="49" applyNumberFormat="1">
      <alignment vertical="center"/>
    </xf>
    <xf numFmtId="0" fontId="2" fillId="0" borderId="0" xfId="49" applyFont="1">
      <alignment vertical="center"/>
    </xf>
    <xf numFmtId="184" fontId="2" fillId="0" borderId="0" xfId="49" applyNumberFormat="1" applyFont="1">
      <alignment vertical="center"/>
    </xf>
    <xf numFmtId="178" fontId="2" fillId="0" borderId="0" xfId="49" applyNumberFormat="1" applyFont="1">
      <alignment vertical="center"/>
    </xf>
    <xf numFmtId="184" fontId="16" fillId="0" borderId="0" xfId="49" applyNumberFormat="1" applyFont="1" applyAlignment="1">
      <alignment horizontal="center" vertical="center"/>
    </xf>
    <xf numFmtId="0" fontId="2" fillId="0" borderId="2" xfId="20" applyFont="1" applyFill="1" applyBorder="1" applyAlignment="1">
      <alignment horizontal="center" vertical="center"/>
    </xf>
    <xf numFmtId="184" fontId="2" fillId="0" borderId="4" xfId="59" applyNumberFormat="1" applyFont="1" applyFill="1" applyBorder="1" applyAlignment="1">
      <alignment horizontal="center" vertical="center"/>
    </xf>
    <xf numFmtId="0" fontId="2" fillId="0" borderId="2" xfId="34" applyFont="1" applyFill="1" applyBorder="1" applyAlignment="1">
      <alignment horizontal="center" vertical="center"/>
    </xf>
    <xf numFmtId="184" fontId="2" fillId="0" borderId="3" xfId="59" applyNumberFormat="1" applyFont="1" applyFill="1" applyBorder="1" applyAlignment="1" applyProtection="1">
      <alignment horizontal="center" vertical="center"/>
    </xf>
    <xf numFmtId="184" fontId="12" fillId="0" borderId="6" xfId="59" applyNumberFormat="1" applyFont="1" applyBorder="1" applyAlignment="1">
      <alignment horizontal="center" vertical="center" wrapText="1"/>
    </xf>
    <xf numFmtId="185" fontId="12" fillId="0" borderId="2" xfId="59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85" fontId="2" fillId="0" borderId="2" xfId="58" applyNumberFormat="1" applyFont="1" applyBorder="1" applyAlignment="1">
      <alignment horizontal="center" vertical="center"/>
    </xf>
    <xf numFmtId="177" fontId="2" fillId="0" borderId="2" xfId="57" applyNumberFormat="1" applyFont="1" applyFill="1" applyBorder="1" applyAlignment="1" applyProtection="1">
      <alignment horizontal="center" vertical="center"/>
    </xf>
    <xf numFmtId="178" fontId="2" fillId="0" borderId="6" xfId="59" applyNumberFormat="1" applyFont="1" applyFill="1" applyBorder="1" applyAlignment="1" applyProtection="1">
      <alignment horizontal="center" vertical="center"/>
    </xf>
    <xf numFmtId="185" fontId="12" fillId="0" borderId="2" xfId="59" applyNumberFormat="1" applyFont="1" applyFill="1" applyBorder="1" applyAlignment="1" applyProtection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县域寿险数据表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县域寿险数据表_14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县域寿险数据表_1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县域寿险数据表_8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县域寿险数据表_9" xfId="55"/>
    <cellStyle name="常规_县域寿险数据表_15" xfId="56"/>
    <cellStyle name="常规 2 4" xfId="57"/>
    <cellStyle name="常规 2" xfId="58"/>
    <cellStyle name="常规_Sheet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1"/>
  <sheetViews>
    <sheetView topLeftCell="A16" workbookViewId="0">
      <selection activeCell="M8" sqref="M8"/>
    </sheetView>
  </sheetViews>
  <sheetFormatPr defaultColWidth="8.55555555555556" defaultRowHeight="14.4"/>
  <cols>
    <col min="1" max="1" width="8.55555555555556" style="1" customWidth="1"/>
    <col min="2" max="2" width="14.5555555555556" style="1" customWidth="1"/>
    <col min="3" max="4" width="8.55555555555556" style="1" customWidth="1"/>
    <col min="5" max="5" width="11.6666666666667" style="1" customWidth="1"/>
    <col min="6" max="6" width="8.55555555555556" style="1" customWidth="1"/>
    <col min="7" max="7" width="11.4444444444444" style="1" customWidth="1"/>
    <col min="8" max="8" width="10.2222222222222" style="1" customWidth="1"/>
    <col min="9" max="11" width="11.6666666666667" style="1" customWidth="1"/>
    <col min="12" max="12" width="8.55555555555556" style="1" customWidth="1"/>
    <col min="13" max="14" width="11.2222222222222" style="1" customWidth="1"/>
    <col min="15" max="15" width="8.55555555555556" style="1" customWidth="1"/>
    <col min="16" max="16" width="10.7777777777778" style="1" customWidth="1"/>
    <col min="17" max="17" width="11.5555555555556" style="1" customWidth="1"/>
    <col min="18" max="18" width="11" style="1" customWidth="1"/>
    <col min="19" max="19" width="8.55555555555556" style="1" customWidth="1"/>
    <col min="20" max="20" width="9.77777777777778" style="1" customWidth="1"/>
    <col min="21" max="16384" width="8.55555555555556" style="1" customWidth="1"/>
  </cols>
  <sheetData>
    <row r="1" s="1" customFormat="1" ht="20.4" spans="1:2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154"/>
    </row>
    <row r="2" s="1" customFormat="1" ht="15.6" spans="1:22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154"/>
    </row>
    <row r="3" s="1" customFormat="1" ht="15.6" spans="1:2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154"/>
    </row>
    <row r="4" s="1" customFormat="1" ht="24" customHeight="1" spans="1:22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154"/>
    </row>
    <row r="5" s="1" customFormat="1" ht="15.6" customHeight="1" spans="1:22">
      <c r="A5" s="62" t="s">
        <v>4</v>
      </c>
      <c r="B5" s="62" t="s">
        <v>5</v>
      </c>
      <c r="C5" s="63" t="s">
        <v>6</v>
      </c>
      <c r="D5" s="64" t="s">
        <v>7</v>
      </c>
      <c r="E5" s="65" t="s">
        <v>8</v>
      </c>
      <c r="F5" s="65"/>
      <c r="G5" s="66"/>
      <c r="H5" s="67" t="s">
        <v>9</v>
      </c>
      <c r="I5" s="108"/>
      <c r="J5" s="63" t="s">
        <v>10</v>
      </c>
      <c r="K5" s="63" t="s">
        <v>11</v>
      </c>
      <c r="L5" s="109" t="s">
        <v>12</v>
      </c>
      <c r="M5" s="110"/>
      <c r="N5" s="62" t="s">
        <v>13</v>
      </c>
      <c r="O5" s="62" t="s">
        <v>14</v>
      </c>
      <c r="P5" s="63" t="s">
        <v>15</v>
      </c>
      <c r="Q5" s="63" t="s">
        <v>16</v>
      </c>
      <c r="R5" s="63" t="s">
        <v>17</v>
      </c>
      <c r="S5" s="67" t="s">
        <v>18</v>
      </c>
      <c r="T5" s="108"/>
      <c r="U5" s="62" t="s">
        <v>19</v>
      </c>
      <c r="V5" s="154"/>
    </row>
    <row r="6" s="1" customFormat="1" ht="32.4" spans="1:22">
      <c r="A6" s="68"/>
      <c r="B6" s="68"/>
      <c r="C6" s="69"/>
      <c r="D6" s="70"/>
      <c r="E6" s="71" t="s">
        <v>8</v>
      </c>
      <c r="F6" s="71" t="s">
        <v>20</v>
      </c>
      <c r="G6" s="72" t="s">
        <v>21</v>
      </c>
      <c r="H6" s="73" t="s">
        <v>22</v>
      </c>
      <c r="I6" s="73" t="s">
        <v>23</v>
      </c>
      <c r="J6" s="69"/>
      <c r="K6" s="69"/>
      <c r="L6" s="73" t="s">
        <v>24</v>
      </c>
      <c r="M6" s="73" t="s">
        <v>25</v>
      </c>
      <c r="N6" s="68"/>
      <c r="O6" s="68"/>
      <c r="P6" s="69"/>
      <c r="Q6" s="69"/>
      <c r="R6" s="69"/>
      <c r="S6" s="155" t="s">
        <v>26</v>
      </c>
      <c r="T6" s="155" t="s">
        <v>27</v>
      </c>
      <c r="U6" s="68"/>
      <c r="V6" s="156"/>
    </row>
    <row r="7" s="1" customFormat="1" ht="18" customHeight="1" spans="1:22">
      <c r="A7" s="68" t="s">
        <v>28</v>
      </c>
      <c r="B7" s="74">
        <f t="shared" ref="B7:B20" si="0">SUM(H7:N7)+E7+F7</f>
        <v>59948.256953</v>
      </c>
      <c r="C7" s="75">
        <f>B7/B20*100</f>
        <v>24.2830357160566</v>
      </c>
      <c r="D7" s="75">
        <v>17.1797289317278</v>
      </c>
      <c r="E7" s="74">
        <v>8337.951772</v>
      </c>
      <c r="F7" s="74">
        <v>0</v>
      </c>
      <c r="G7" s="74">
        <v>5371.215123</v>
      </c>
      <c r="H7" s="74">
        <v>1241.302306</v>
      </c>
      <c r="I7" s="74">
        <v>11880.492305</v>
      </c>
      <c r="J7" s="74">
        <v>2794.272203</v>
      </c>
      <c r="K7" s="74">
        <v>3483.39</v>
      </c>
      <c r="L7" s="74">
        <v>0</v>
      </c>
      <c r="M7" s="74">
        <v>3934.511121</v>
      </c>
      <c r="N7" s="74">
        <v>28276.337246</v>
      </c>
      <c r="O7" s="111">
        <v>3125</v>
      </c>
      <c r="P7" s="112">
        <v>4921.84</v>
      </c>
      <c r="Q7" s="112">
        <v>13936.29</v>
      </c>
      <c r="R7" s="112">
        <v>17354.865131</v>
      </c>
      <c r="S7" s="81">
        <v>7738</v>
      </c>
      <c r="T7" s="76">
        <v>15371.5</v>
      </c>
      <c r="U7" s="88">
        <v>707.22</v>
      </c>
      <c r="V7" s="157"/>
    </row>
    <row r="8" s="1" customFormat="1" ht="18" customHeight="1" spans="1:22">
      <c r="A8" s="68" t="s">
        <v>29</v>
      </c>
      <c r="B8" s="74">
        <f t="shared" si="0"/>
        <v>45583.24</v>
      </c>
      <c r="C8" s="75">
        <f>B8/B20*100</f>
        <v>18.4642473565394</v>
      </c>
      <c r="D8" s="76">
        <v>20.9348945330595</v>
      </c>
      <c r="E8" s="74">
        <v>11561.61</v>
      </c>
      <c r="F8" s="74">
        <v>0.86</v>
      </c>
      <c r="G8" s="74">
        <v>7074.85</v>
      </c>
      <c r="H8" s="74">
        <v>1.6</v>
      </c>
      <c r="I8" s="74">
        <v>0</v>
      </c>
      <c r="J8" s="74">
        <v>1154.41</v>
      </c>
      <c r="K8" s="74">
        <v>657.51</v>
      </c>
      <c r="L8" s="101">
        <v>0</v>
      </c>
      <c r="M8" s="101">
        <v>0</v>
      </c>
      <c r="N8" s="45">
        <v>32207.25</v>
      </c>
      <c r="O8" s="113">
        <v>3136</v>
      </c>
      <c r="P8" s="114">
        <v>1835.22</v>
      </c>
      <c r="Q8" s="114">
        <v>4361.87</v>
      </c>
      <c r="R8" s="45">
        <v>4146.58</v>
      </c>
      <c r="S8" s="113">
        <v>28451</v>
      </c>
      <c r="T8" s="45">
        <v>18708.73</v>
      </c>
      <c r="U8" s="74">
        <v>859.44</v>
      </c>
      <c r="V8" s="157"/>
    </row>
    <row r="9" s="1" customFormat="1" ht="18" customHeight="1" spans="1:22">
      <c r="A9" s="68" t="s">
        <v>30</v>
      </c>
      <c r="B9" s="74">
        <f t="shared" si="0"/>
        <v>10825.863353</v>
      </c>
      <c r="C9" s="75">
        <f>B9/B20*100</f>
        <v>4.38519549724608</v>
      </c>
      <c r="D9" s="77">
        <v>11.191499736295</v>
      </c>
      <c r="E9" s="77">
        <v>2708.017603</v>
      </c>
      <c r="F9" s="77">
        <v>79.09575</v>
      </c>
      <c r="G9" s="77">
        <v>2291.215381</v>
      </c>
      <c r="H9" s="77">
        <v>122.235</v>
      </c>
      <c r="I9" s="77">
        <v>0</v>
      </c>
      <c r="J9" s="77">
        <v>138.935</v>
      </c>
      <c r="K9" s="84">
        <v>0</v>
      </c>
      <c r="L9" s="84">
        <v>0</v>
      </c>
      <c r="M9" s="84">
        <v>0</v>
      </c>
      <c r="N9" s="77">
        <v>7777.58</v>
      </c>
      <c r="O9" s="115">
        <v>908</v>
      </c>
      <c r="P9" s="112">
        <v>557.99</v>
      </c>
      <c r="Q9" s="112">
        <v>2920.57</v>
      </c>
      <c r="R9" s="77">
        <v>6025.29</v>
      </c>
      <c r="S9" s="158">
        <v>226</v>
      </c>
      <c r="T9" s="77">
        <v>316.42</v>
      </c>
      <c r="U9" s="77">
        <v>235.7</v>
      </c>
      <c r="V9" s="157"/>
    </row>
    <row r="10" s="1" customFormat="1" ht="18" customHeight="1" spans="1:22">
      <c r="A10" s="68" t="s">
        <v>31</v>
      </c>
      <c r="B10" s="74">
        <f t="shared" si="0"/>
        <v>7446.59</v>
      </c>
      <c r="C10" s="75">
        <f>B10/B20*100</f>
        <v>3.01636478062404</v>
      </c>
      <c r="D10" s="75">
        <v>18.1212812431098</v>
      </c>
      <c r="E10" s="74">
        <v>1584.1</v>
      </c>
      <c r="F10" s="74">
        <v>0</v>
      </c>
      <c r="G10" s="74">
        <v>951</v>
      </c>
      <c r="H10" s="74">
        <v>144.3</v>
      </c>
      <c r="I10" s="74">
        <v>0</v>
      </c>
      <c r="J10" s="74">
        <v>33.42</v>
      </c>
      <c r="K10" s="84">
        <v>0</v>
      </c>
      <c r="L10" s="84">
        <v>0</v>
      </c>
      <c r="M10" s="84">
        <v>0</v>
      </c>
      <c r="N10" s="57">
        <v>5684.77</v>
      </c>
      <c r="O10" s="116">
        <v>321</v>
      </c>
      <c r="P10" s="112">
        <v>16.14</v>
      </c>
      <c r="Q10" s="112">
        <v>2363.63</v>
      </c>
      <c r="R10" s="159">
        <v>1393.69</v>
      </c>
      <c r="S10" s="54">
        <v>0</v>
      </c>
      <c r="T10" s="45">
        <v>0</v>
      </c>
      <c r="U10" s="76">
        <v>147.05</v>
      </c>
      <c r="V10" s="154"/>
    </row>
    <row r="11" s="1" customFormat="1" ht="18" customHeight="1" spans="1:22">
      <c r="A11" s="68" t="s">
        <v>32</v>
      </c>
      <c r="B11" s="74">
        <f t="shared" si="0"/>
        <v>36283.078337</v>
      </c>
      <c r="C11" s="75">
        <f>B11/B20*100</f>
        <v>14.6970626324734</v>
      </c>
      <c r="D11" s="78">
        <v>30.4054925911815</v>
      </c>
      <c r="E11" s="79">
        <v>7115.269587</v>
      </c>
      <c r="F11" s="79">
        <v>491.76995</v>
      </c>
      <c r="G11" s="79">
        <v>6141.899788</v>
      </c>
      <c r="H11" s="80">
        <v>775.839</v>
      </c>
      <c r="I11" s="80">
        <v>10637.3</v>
      </c>
      <c r="J11" s="78">
        <v>74.8898</v>
      </c>
      <c r="K11" s="84">
        <v>0</v>
      </c>
      <c r="L11" s="84">
        <v>0</v>
      </c>
      <c r="M11" s="84">
        <v>0</v>
      </c>
      <c r="N11" s="117">
        <v>17188.01</v>
      </c>
      <c r="O11" s="118">
        <v>2284</v>
      </c>
      <c r="P11" s="119">
        <v>416.5</v>
      </c>
      <c r="Q11" s="78">
        <v>3179.3934</v>
      </c>
      <c r="R11" s="160">
        <v>1304.236</v>
      </c>
      <c r="S11" s="161">
        <v>432</v>
      </c>
      <c r="T11" s="160">
        <v>438.84</v>
      </c>
      <c r="U11" s="162">
        <v>387.6398</v>
      </c>
      <c r="V11" s="154"/>
    </row>
    <row r="12" s="1" customFormat="1" ht="18" customHeight="1" spans="1:22">
      <c r="A12" s="81" t="s">
        <v>33</v>
      </c>
      <c r="B12" s="74">
        <f t="shared" si="0"/>
        <v>16693.158634</v>
      </c>
      <c r="C12" s="75">
        <f>B12/B20*100</f>
        <v>6.76184075945738</v>
      </c>
      <c r="D12" s="82">
        <v>-17.1247395660443</v>
      </c>
      <c r="E12" s="83">
        <v>1573.322</v>
      </c>
      <c r="F12" s="83">
        <v>939.89618</v>
      </c>
      <c r="G12" s="83">
        <v>1244.27769</v>
      </c>
      <c r="H12" s="83">
        <v>1357.2932</v>
      </c>
      <c r="I12" s="120">
        <v>9796.813032</v>
      </c>
      <c r="J12" s="83">
        <v>72.584522</v>
      </c>
      <c r="K12" s="84">
        <v>0</v>
      </c>
      <c r="L12" s="84">
        <v>0</v>
      </c>
      <c r="M12" s="84">
        <v>0</v>
      </c>
      <c r="N12" s="83">
        <v>2953.2497</v>
      </c>
      <c r="O12" s="121">
        <v>1063</v>
      </c>
      <c r="P12" s="90">
        <v>176.37</v>
      </c>
      <c r="Q12" s="90">
        <v>1944.52</v>
      </c>
      <c r="R12" s="90">
        <v>3289.42</v>
      </c>
      <c r="S12" s="126">
        <v>80</v>
      </c>
      <c r="T12" s="90">
        <v>244.31</v>
      </c>
      <c r="U12" s="163">
        <v>67.9</v>
      </c>
      <c r="V12" s="154"/>
    </row>
    <row r="13" s="1" customFormat="1" ht="18" customHeight="1" spans="1:22">
      <c r="A13" s="81" t="s">
        <v>34</v>
      </c>
      <c r="B13" s="74">
        <f t="shared" si="0"/>
        <v>10339.0033</v>
      </c>
      <c r="C13" s="75">
        <f>B13/B20*100</f>
        <v>4.18798475824179</v>
      </c>
      <c r="D13" s="76">
        <v>-67.1568443346767</v>
      </c>
      <c r="E13" s="74">
        <v>987.4733</v>
      </c>
      <c r="F13" s="74">
        <v>0</v>
      </c>
      <c r="G13" s="74">
        <v>769.0703</v>
      </c>
      <c r="H13" s="74">
        <v>814.81</v>
      </c>
      <c r="I13" s="120">
        <v>5227.48</v>
      </c>
      <c r="J13" s="120">
        <v>22.36</v>
      </c>
      <c r="K13" s="84">
        <v>0</v>
      </c>
      <c r="L13" s="84">
        <v>0</v>
      </c>
      <c r="M13" s="84">
        <v>0</v>
      </c>
      <c r="N13" s="74">
        <v>3286.88</v>
      </c>
      <c r="O13" s="122">
        <v>433</v>
      </c>
      <c r="P13" s="90">
        <v>79.3</v>
      </c>
      <c r="Q13" s="90">
        <v>4020.63</v>
      </c>
      <c r="R13" s="112">
        <v>15097.29</v>
      </c>
      <c r="S13" s="81">
        <v>132</v>
      </c>
      <c r="T13" s="76">
        <v>518.29</v>
      </c>
      <c r="U13" s="76">
        <v>130.94</v>
      </c>
      <c r="V13" s="154"/>
    </row>
    <row r="14" s="1" customFormat="1" ht="18" customHeight="1" spans="1:22">
      <c r="A14" s="81" t="s">
        <v>35</v>
      </c>
      <c r="B14" s="74">
        <f t="shared" si="0"/>
        <v>6744</v>
      </c>
      <c r="C14" s="75">
        <f>B14/B20*100</f>
        <v>2.73176904872278</v>
      </c>
      <c r="D14" s="76">
        <v>19.5259371638112</v>
      </c>
      <c r="E14" s="84">
        <v>0</v>
      </c>
      <c r="F14" s="84">
        <v>0</v>
      </c>
      <c r="G14" s="84">
        <v>0</v>
      </c>
      <c r="H14" s="74">
        <v>564</v>
      </c>
      <c r="I14" s="120">
        <v>5558</v>
      </c>
      <c r="J14" s="84">
        <v>0</v>
      </c>
      <c r="K14" s="84">
        <v>0</v>
      </c>
      <c r="L14" s="84">
        <v>0</v>
      </c>
      <c r="M14" s="84">
        <v>0</v>
      </c>
      <c r="N14" s="74">
        <v>622</v>
      </c>
      <c r="O14" s="122">
        <v>16</v>
      </c>
      <c r="P14" s="122">
        <v>5.8</v>
      </c>
      <c r="Q14" s="122">
        <v>124.98</v>
      </c>
      <c r="R14" s="164">
        <v>22.5</v>
      </c>
      <c r="S14" s="81">
        <v>11</v>
      </c>
      <c r="T14" s="81">
        <v>17.92</v>
      </c>
      <c r="U14" s="76">
        <v>43.43</v>
      </c>
      <c r="V14" s="154"/>
    </row>
    <row r="15" s="1" customFormat="1" ht="18" customHeight="1" spans="1:22">
      <c r="A15" s="85" t="s">
        <v>36</v>
      </c>
      <c r="B15" s="74">
        <f t="shared" si="0"/>
        <v>4021.43</v>
      </c>
      <c r="C15" s="75">
        <f>B15/B20*100</f>
        <v>1.62894691660813</v>
      </c>
      <c r="D15" s="86">
        <v>-82.7848121857312</v>
      </c>
      <c r="E15" s="87">
        <v>454.3</v>
      </c>
      <c r="F15" s="87">
        <v>0</v>
      </c>
      <c r="G15" s="87">
        <v>363.48</v>
      </c>
      <c r="H15" s="87">
        <v>107.78</v>
      </c>
      <c r="I15" s="123">
        <v>2251.1</v>
      </c>
      <c r="J15" s="87">
        <v>0</v>
      </c>
      <c r="K15" s="84">
        <v>0</v>
      </c>
      <c r="L15" s="84">
        <v>0</v>
      </c>
      <c r="M15" s="84">
        <v>0</v>
      </c>
      <c r="N15" s="124">
        <v>1208.25</v>
      </c>
      <c r="O15" s="125">
        <v>331</v>
      </c>
      <c r="P15" s="125">
        <v>97.63</v>
      </c>
      <c r="Q15" s="125">
        <v>4.46</v>
      </c>
      <c r="R15" s="124">
        <v>6664.79</v>
      </c>
      <c r="S15" s="125">
        <v>63</v>
      </c>
      <c r="T15" s="125">
        <v>173.52</v>
      </c>
      <c r="U15" s="87">
        <v>31.15</v>
      </c>
      <c r="V15" s="165"/>
    </row>
    <row r="16" s="1" customFormat="1" ht="18" customHeight="1" spans="1:22">
      <c r="A16" s="81" t="s">
        <v>37</v>
      </c>
      <c r="B16" s="74">
        <f t="shared" si="0"/>
        <v>18324.73</v>
      </c>
      <c r="C16" s="75">
        <f>B16/B20*100</f>
        <v>7.42273580074165</v>
      </c>
      <c r="D16" s="88">
        <v>16.7436049682223</v>
      </c>
      <c r="E16" s="89">
        <v>215.37</v>
      </c>
      <c r="F16" s="89">
        <v>16.6</v>
      </c>
      <c r="G16" s="89">
        <v>28.76</v>
      </c>
      <c r="H16" s="90">
        <v>704.7</v>
      </c>
      <c r="I16" s="90">
        <v>16725.6</v>
      </c>
      <c r="J16" s="126">
        <v>0</v>
      </c>
      <c r="K16" s="84">
        <v>0</v>
      </c>
      <c r="L16" s="84">
        <v>0</v>
      </c>
      <c r="M16" s="84">
        <v>0</v>
      </c>
      <c r="N16" s="88">
        <v>662.46</v>
      </c>
      <c r="O16" s="113">
        <v>80</v>
      </c>
      <c r="P16" s="88">
        <v>18.95</v>
      </c>
      <c r="Q16" s="88">
        <v>0</v>
      </c>
      <c r="R16" s="88">
        <v>13136.95</v>
      </c>
      <c r="S16" s="113">
        <v>38</v>
      </c>
      <c r="T16" s="113">
        <v>272.05</v>
      </c>
      <c r="U16" s="88">
        <v>97.3</v>
      </c>
      <c r="V16" s="154"/>
    </row>
    <row r="17" s="1" customFormat="1" ht="18" customHeight="1" spans="1:22">
      <c r="A17" s="81" t="s">
        <v>38</v>
      </c>
      <c r="B17" s="74">
        <f t="shared" si="0"/>
        <v>26458.83449</v>
      </c>
      <c r="C17" s="75">
        <f>B17/B20*100</f>
        <v>10.7175897279153</v>
      </c>
      <c r="D17" s="88">
        <v>88.104976192494</v>
      </c>
      <c r="E17" s="91">
        <v>3202.02449</v>
      </c>
      <c r="F17" s="91">
        <v>0</v>
      </c>
      <c r="G17" s="91">
        <v>2949.476104</v>
      </c>
      <c r="H17" s="91">
        <v>3962</v>
      </c>
      <c r="I17" s="91">
        <v>17231</v>
      </c>
      <c r="J17" s="91">
        <v>53.81</v>
      </c>
      <c r="K17" s="84">
        <v>0</v>
      </c>
      <c r="L17" s="84">
        <v>0</v>
      </c>
      <c r="M17" s="84">
        <v>0</v>
      </c>
      <c r="N17" s="91">
        <v>2010</v>
      </c>
      <c r="O17" s="113">
        <v>1095</v>
      </c>
      <c r="P17" s="91">
        <v>149.64</v>
      </c>
      <c r="Q17" s="91">
        <v>2390.09</v>
      </c>
      <c r="R17" s="91">
        <v>5127.88</v>
      </c>
      <c r="S17" s="150">
        <v>37</v>
      </c>
      <c r="T17" s="91">
        <v>419.05</v>
      </c>
      <c r="U17" s="91">
        <v>281.98</v>
      </c>
      <c r="V17" s="154"/>
    </row>
    <row r="18" s="1" customFormat="1" ht="18" customHeight="1" spans="1:22">
      <c r="A18" s="81" t="s">
        <v>39</v>
      </c>
      <c r="B18" s="74">
        <f t="shared" si="0"/>
        <v>3833.74</v>
      </c>
      <c r="C18" s="75">
        <f>B18/B20*100</f>
        <v>1.55291996928388</v>
      </c>
      <c r="D18" s="88">
        <v>-50.356103220727</v>
      </c>
      <c r="E18" s="89">
        <v>0</v>
      </c>
      <c r="F18" s="89">
        <v>0</v>
      </c>
      <c r="G18" s="89">
        <v>0</v>
      </c>
      <c r="H18" s="90">
        <v>842.92</v>
      </c>
      <c r="I18" s="90">
        <v>2798.1</v>
      </c>
      <c r="J18" s="126">
        <v>0</v>
      </c>
      <c r="K18" s="84">
        <v>0</v>
      </c>
      <c r="L18" s="84">
        <v>0</v>
      </c>
      <c r="M18" s="84">
        <v>0</v>
      </c>
      <c r="N18" s="113">
        <v>192.72</v>
      </c>
      <c r="O18" s="113">
        <v>3</v>
      </c>
      <c r="P18" s="113">
        <v>0</v>
      </c>
      <c r="Q18" s="113">
        <v>0</v>
      </c>
      <c r="R18" s="113">
        <v>342.18</v>
      </c>
      <c r="S18" s="113">
        <v>1</v>
      </c>
      <c r="T18" s="113">
        <v>15</v>
      </c>
      <c r="U18" s="88">
        <v>5.23</v>
      </c>
      <c r="V18" s="154"/>
    </row>
    <row r="19" s="1" customFormat="1" ht="18" customHeight="1" spans="1:22">
      <c r="A19" s="81" t="s">
        <v>40</v>
      </c>
      <c r="B19" s="74">
        <f t="shared" si="0"/>
        <v>371.067478</v>
      </c>
      <c r="C19" s="75">
        <f>B19/B20*100</f>
        <v>0.150307036089564</v>
      </c>
      <c r="D19" s="88">
        <v>98.0056595744681</v>
      </c>
      <c r="E19" s="89">
        <v>129.378818</v>
      </c>
      <c r="F19" s="89">
        <v>141.31212</v>
      </c>
      <c r="G19" s="89">
        <v>0</v>
      </c>
      <c r="H19" s="90">
        <v>0</v>
      </c>
      <c r="I19" s="90">
        <v>9.37654</v>
      </c>
      <c r="J19" s="90">
        <v>0</v>
      </c>
      <c r="K19" s="84">
        <v>0</v>
      </c>
      <c r="L19" s="84">
        <v>0</v>
      </c>
      <c r="M19" s="84">
        <v>0</v>
      </c>
      <c r="N19" s="113">
        <v>91</v>
      </c>
      <c r="O19" s="113">
        <v>0.596758</v>
      </c>
      <c r="P19" s="88">
        <v>10.3442</v>
      </c>
      <c r="Q19" s="88">
        <v>0.565923</v>
      </c>
      <c r="R19" s="88">
        <v>0</v>
      </c>
      <c r="S19" s="113">
        <v>0</v>
      </c>
      <c r="T19" s="113">
        <v>11.111133</v>
      </c>
      <c r="U19" s="88"/>
      <c r="V19" s="154"/>
    </row>
    <row r="20" s="1" customFormat="1" ht="18" customHeight="1" spans="1:22">
      <c r="A20" s="81" t="s">
        <v>41</v>
      </c>
      <c r="B20" s="74">
        <f t="shared" si="0"/>
        <v>246872.992545</v>
      </c>
      <c r="C20" s="75"/>
      <c r="D20" s="76">
        <v>-3.35</v>
      </c>
      <c r="E20" s="92">
        <f t="shared" ref="E20:U20" si="1">SUM(E7:E19)</f>
        <v>37868.81757</v>
      </c>
      <c r="F20" s="92">
        <f t="shared" si="1"/>
        <v>1669.534</v>
      </c>
      <c r="G20" s="92">
        <f t="shared" si="1"/>
        <v>27185.244386</v>
      </c>
      <c r="H20" s="92">
        <f t="shared" si="1"/>
        <v>10638.779506</v>
      </c>
      <c r="I20" s="92">
        <f t="shared" si="1"/>
        <v>82115.261877</v>
      </c>
      <c r="J20" s="92">
        <f t="shared" si="1"/>
        <v>4344.681525</v>
      </c>
      <c r="K20" s="92">
        <f t="shared" si="1"/>
        <v>4140.9</v>
      </c>
      <c r="L20" s="92">
        <f t="shared" si="1"/>
        <v>0</v>
      </c>
      <c r="M20" s="92">
        <f t="shared" si="1"/>
        <v>3934.511121</v>
      </c>
      <c r="N20" s="92">
        <f t="shared" si="1"/>
        <v>102160.506946</v>
      </c>
      <c r="O20" s="127">
        <f t="shared" si="1"/>
        <v>12795.596758</v>
      </c>
      <c r="P20" s="92">
        <f t="shared" si="1"/>
        <v>8285.7242</v>
      </c>
      <c r="Q20" s="92">
        <f t="shared" si="1"/>
        <v>35246.999323</v>
      </c>
      <c r="R20" s="92">
        <f t="shared" si="1"/>
        <v>73905.671131</v>
      </c>
      <c r="S20" s="127">
        <f t="shared" si="1"/>
        <v>37209</v>
      </c>
      <c r="T20" s="92">
        <f t="shared" si="1"/>
        <v>36506.741133</v>
      </c>
      <c r="U20" s="92">
        <f t="shared" si="1"/>
        <v>2994.9798</v>
      </c>
      <c r="V20" s="166"/>
    </row>
    <row r="21" s="1" customFormat="1" ht="30" customHeight="1" spans="1:22">
      <c r="A21" s="93" t="s">
        <v>42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166"/>
    </row>
    <row r="22" s="1" customFormat="1" ht="14.45" customHeight="1" spans="1:22">
      <c r="A22" s="62" t="s">
        <v>4</v>
      </c>
      <c r="B22" s="62" t="s">
        <v>5</v>
      </c>
      <c r="C22" s="63" t="s">
        <v>6</v>
      </c>
      <c r="D22" s="64" t="s">
        <v>7</v>
      </c>
      <c r="E22" s="65" t="s">
        <v>8</v>
      </c>
      <c r="F22" s="65"/>
      <c r="G22" s="66"/>
      <c r="H22" s="67" t="s">
        <v>9</v>
      </c>
      <c r="I22" s="108"/>
      <c r="J22" s="63" t="s">
        <v>10</v>
      </c>
      <c r="K22" s="63" t="s">
        <v>11</v>
      </c>
      <c r="L22" s="109" t="s">
        <v>12</v>
      </c>
      <c r="M22" s="110"/>
      <c r="N22" s="62" t="s">
        <v>13</v>
      </c>
      <c r="O22" s="62" t="s">
        <v>14</v>
      </c>
      <c r="P22" s="63" t="s">
        <v>43</v>
      </c>
      <c r="Q22" s="63" t="s">
        <v>16</v>
      </c>
      <c r="R22" s="63" t="s">
        <v>17</v>
      </c>
      <c r="S22" s="67" t="s">
        <v>18</v>
      </c>
      <c r="T22" s="108"/>
      <c r="U22" s="62" t="s">
        <v>19</v>
      </c>
      <c r="V22" s="166"/>
    </row>
    <row r="23" s="1" customFormat="1" ht="32.4" spans="1:22">
      <c r="A23" s="68"/>
      <c r="B23" s="68"/>
      <c r="C23" s="69"/>
      <c r="D23" s="70"/>
      <c r="E23" s="71" t="s">
        <v>8</v>
      </c>
      <c r="F23" s="71" t="s">
        <v>20</v>
      </c>
      <c r="G23" s="72" t="s">
        <v>21</v>
      </c>
      <c r="H23" s="73" t="s">
        <v>22</v>
      </c>
      <c r="I23" s="73" t="s">
        <v>23</v>
      </c>
      <c r="J23" s="69"/>
      <c r="K23" s="69"/>
      <c r="L23" s="73" t="s">
        <v>24</v>
      </c>
      <c r="M23" s="73" t="s">
        <v>25</v>
      </c>
      <c r="N23" s="68"/>
      <c r="O23" s="68"/>
      <c r="P23" s="69"/>
      <c r="Q23" s="69"/>
      <c r="R23" s="69"/>
      <c r="S23" s="155" t="s">
        <v>26</v>
      </c>
      <c r="T23" s="155" t="s">
        <v>27</v>
      </c>
      <c r="U23" s="68"/>
      <c r="V23" s="166"/>
    </row>
    <row r="24" s="1" customFormat="1" spans="1:22">
      <c r="A24" s="81" t="s">
        <v>28</v>
      </c>
      <c r="B24" s="74">
        <f t="shared" ref="B24:B31" si="2">SUM(H24:N24)+E24+F24</f>
        <v>7370.57900800001</v>
      </c>
      <c r="C24" s="76">
        <f>B24/B31*100</f>
        <v>47.0963292768047</v>
      </c>
      <c r="D24" s="74">
        <v>1.47098829873097</v>
      </c>
      <c r="E24" s="74">
        <v>1063.512145</v>
      </c>
      <c r="F24" s="74">
        <v>0</v>
      </c>
      <c r="G24" s="74">
        <v>747.721584</v>
      </c>
      <c r="H24" s="74">
        <v>69.5742</v>
      </c>
      <c r="I24" s="74">
        <v>1041.5</v>
      </c>
      <c r="J24" s="76">
        <v>254.396594</v>
      </c>
      <c r="K24" s="76">
        <v>546.635</v>
      </c>
      <c r="L24" s="101">
        <v>0</v>
      </c>
      <c r="M24" s="101">
        <v>0</v>
      </c>
      <c r="N24" s="100">
        <v>4394.96106900001</v>
      </c>
      <c r="O24" s="101">
        <v>363</v>
      </c>
      <c r="P24" s="91">
        <v>892.06</v>
      </c>
      <c r="Q24" s="91">
        <v>1427.67</v>
      </c>
      <c r="R24" s="100">
        <v>2628.528718</v>
      </c>
      <c r="S24" s="150">
        <v>2093</v>
      </c>
      <c r="T24" s="91">
        <v>4462.7</v>
      </c>
      <c r="U24" s="167">
        <v>93.79</v>
      </c>
      <c r="V24" s="166"/>
    </row>
    <row r="25" s="1" customFormat="1" spans="1:22">
      <c r="A25" s="81" t="s">
        <v>29</v>
      </c>
      <c r="B25" s="74">
        <f t="shared" si="2"/>
        <v>1786.6</v>
      </c>
      <c r="C25" s="76">
        <f>B25/B31*100</f>
        <v>11.415969056788</v>
      </c>
      <c r="D25" s="94">
        <v>36.9986964189863</v>
      </c>
      <c r="E25" s="94">
        <v>329.36</v>
      </c>
      <c r="F25" s="94">
        <v>0</v>
      </c>
      <c r="G25" s="94">
        <v>233.6</v>
      </c>
      <c r="H25" s="94">
        <v>0.13</v>
      </c>
      <c r="I25" s="128">
        <v>0</v>
      </c>
      <c r="J25" s="129">
        <v>26.77</v>
      </c>
      <c r="K25" s="130">
        <v>1.56</v>
      </c>
      <c r="L25" s="128">
        <v>0</v>
      </c>
      <c r="M25" s="128">
        <v>0</v>
      </c>
      <c r="N25" s="129">
        <v>1428.78</v>
      </c>
      <c r="O25" s="128">
        <v>108</v>
      </c>
      <c r="P25" s="94">
        <v>206.83</v>
      </c>
      <c r="Q25" s="94">
        <v>298.21</v>
      </c>
      <c r="R25" s="129">
        <v>595.07</v>
      </c>
      <c r="S25" s="101">
        <v>0</v>
      </c>
      <c r="T25" s="101">
        <v>0</v>
      </c>
      <c r="U25" s="101">
        <v>0</v>
      </c>
      <c r="V25" s="166"/>
    </row>
    <row r="26" s="1" customFormat="1" spans="1:22">
      <c r="A26" s="81" t="s">
        <v>30</v>
      </c>
      <c r="B26" s="74">
        <f t="shared" si="2"/>
        <v>609.8632</v>
      </c>
      <c r="C26" s="76">
        <f>B26/B31*100</f>
        <v>3.89688761898226</v>
      </c>
      <c r="D26" s="95">
        <v>11.8772405691096</v>
      </c>
      <c r="E26" s="95">
        <v>133.5936</v>
      </c>
      <c r="F26" s="95">
        <v>1.46</v>
      </c>
      <c r="G26" s="95">
        <v>108.7686</v>
      </c>
      <c r="H26" s="96">
        <v>0</v>
      </c>
      <c r="I26" s="131">
        <v>0</v>
      </c>
      <c r="J26" s="132">
        <v>0.4696</v>
      </c>
      <c r="K26" s="133">
        <v>0</v>
      </c>
      <c r="L26" s="134">
        <v>0</v>
      </c>
      <c r="M26" s="133">
        <v>0</v>
      </c>
      <c r="N26" s="132">
        <v>474.34</v>
      </c>
      <c r="O26" s="135">
        <v>166</v>
      </c>
      <c r="P26" s="136">
        <v>0</v>
      </c>
      <c r="Q26" s="136">
        <v>0</v>
      </c>
      <c r="R26" s="133">
        <v>0</v>
      </c>
      <c r="S26" s="133">
        <v>0</v>
      </c>
      <c r="T26" s="133">
        <v>0</v>
      </c>
      <c r="U26" s="133">
        <v>0</v>
      </c>
      <c r="V26" s="166"/>
    </row>
    <row r="27" s="1" customFormat="1" spans="1:22">
      <c r="A27" s="81" t="s">
        <v>31</v>
      </c>
      <c r="B27" s="74">
        <f t="shared" si="2"/>
        <v>190.5</v>
      </c>
      <c r="C27" s="76">
        <f>B27/B31*100</f>
        <v>1.2172518220744</v>
      </c>
      <c r="D27" s="95" t="s">
        <v>44</v>
      </c>
      <c r="E27" s="95">
        <v>190.5</v>
      </c>
      <c r="F27" s="95">
        <v>0</v>
      </c>
      <c r="G27" s="95">
        <v>119.4</v>
      </c>
      <c r="H27" s="96">
        <v>0</v>
      </c>
      <c r="I27" s="131">
        <v>0</v>
      </c>
      <c r="J27" s="132">
        <v>0</v>
      </c>
      <c r="K27" s="133">
        <v>0</v>
      </c>
      <c r="L27" s="134">
        <v>0</v>
      </c>
      <c r="M27" s="133">
        <v>0</v>
      </c>
      <c r="N27" s="132">
        <v>0</v>
      </c>
      <c r="O27" s="135">
        <v>39</v>
      </c>
      <c r="P27" s="136">
        <v>0</v>
      </c>
      <c r="Q27" s="136">
        <v>0</v>
      </c>
      <c r="R27" s="133">
        <v>0</v>
      </c>
      <c r="S27" s="133">
        <v>0</v>
      </c>
      <c r="T27" s="133">
        <v>0</v>
      </c>
      <c r="U27" s="133">
        <v>0</v>
      </c>
      <c r="V27" s="166"/>
    </row>
    <row r="28" s="1" customFormat="1" spans="1:22">
      <c r="A28" s="81" t="s">
        <v>32</v>
      </c>
      <c r="B28" s="74">
        <f t="shared" si="2"/>
        <v>4560.58577</v>
      </c>
      <c r="C28" s="76">
        <f>B28/B31*100</f>
        <v>29.1411093871867</v>
      </c>
      <c r="D28" s="97">
        <v>26.7988349134604</v>
      </c>
      <c r="E28" s="79">
        <v>1013.91677</v>
      </c>
      <c r="F28" s="79">
        <v>168.539</v>
      </c>
      <c r="G28" s="79">
        <v>824.271244</v>
      </c>
      <c r="H28" s="97">
        <v>81</v>
      </c>
      <c r="I28" s="97">
        <v>501</v>
      </c>
      <c r="J28" s="137">
        <v>5.14</v>
      </c>
      <c r="K28" s="138">
        <v>0</v>
      </c>
      <c r="L28" s="139">
        <v>0</v>
      </c>
      <c r="M28" s="139">
        <v>0</v>
      </c>
      <c r="N28" s="117">
        <v>2790.99</v>
      </c>
      <c r="O28" s="140">
        <v>284</v>
      </c>
      <c r="P28" s="141">
        <v>24.3</v>
      </c>
      <c r="Q28" s="137">
        <v>123.5756</v>
      </c>
      <c r="R28" s="168">
        <v>144.3503</v>
      </c>
      <c r="S28" s="168">
        <v>18</v>
      </c>
      <c r="T28" s="168">
        <v>26.03</v>
      </c>
      <c r="U28" s="138">
        <v>0</v>
      </c>
      <c r="V28" s="166"/>
    </row>
    <row r="29" s="1" customFormat="1" spans="1:22">
      <c r="A29" s="81" t="s">
        <v>33</v>
      </c>
      <c r="B29" s="74">
        <f t="shared" si="2"/>
        <v>861.454803</v>
      </c>
      <c r="C29" s="76">
        <f>B29/B31*100</f>
        <v>5.50450093746189</v>
      </c>
      <c r="D29" s="98">
        <v>-41.7130993944949</v>
      </c>
      <c r="E29" s="98">
        <v>234.7131</v>
      </c>
      <c r="F29" s="98">
        <v>122.395503</v>
      </c>
      <c r="G29" s="98">
        <v>185.776411</v>
      </c>
      <c r="H29" s="97">
        <v>14.4</v>
      </c>
      <c r="I29" s="97">
        <v>86.9703</v>
      </c>
      <c r="J29" s="98">
        <v>2.5249</v>
      </c>
      <c r="K29" s="107">
        <v>0</v>
      </c>
      <c r="L29" s="107">
        <v>0</v>
      </c>
      <c r="M29" s="107">
        <v>0</v>
      </c>
      <c r="N29" s="98">
        <v>400.451</v>
      </c>
      <c r="O29" s="142">
        <v>172</v>
      </c>
      <c r="P29" s="98">
        <v>2.12</v>
      </c>
      <c r="Q29" s="98">
        <v>122.08</v>
      </c>
      <c r="R29" s="98">
        <v>306.28</v>
      </c>
      <c r="S29" s="142">
        <v>19</v>
      </c>
      <c r="T29" s="98">
        <v>50.7</v>
      </c>
      <c r="U29" s="98">
        <v>67.9</v>
      </c>
      <c r="V29" s="166"/>
    </row>
    <row r="30" s="1" customFormat="1" spans="1:22">
      <c r="A30" s="81" t="s">
        <v>34</v>
      </c>
      <c r="B30" s="74">
        <f t="shared" si="2"/>
        <v>270.4246</v>
      </c>
      <c r="C30" s="76">
        <f>B30/B31*100</f>
        <v>1.72795190070204</v>
      </c>
      <c r="D30" s="88">
        <v>12.0854789560419</v>
      </c>
      <c r="E30" s="91">
        <v>270.4246</v>
      </c>
      <c r="F30" s="91">
        <v>0</v>
      </c>
      <c r="G30" s="91">
        <v>199.2591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143">
        <v>95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166"/>
    </row>
    <row r="31" s="1" customFormat="1" ht="19.15" customHeight="1" spans="1:22">
      <c r="A31" s="81" t="s">
        <v>41</v>
      </c>
      <c r="B31" s="74">
        <f t="shared" si="2"/>
        <v>15650.007381</v>
      </c>
      <c r="C31" s="81"/>
      <c r="D31" s="76">
        <v>4.92</v>
      </c>
      <c r="E31" s="92">
        <f t="shared" ref="E31:U31" si="3">SUM(E24:E30)</f>
        <v>3236.020215</v>
      </c>
      <c r="F31" s="92">
        <f t="shared" si="3"/>
        <v>292.394503</v>
      </c>
      <c r="G31" s="92">
        <f t="shared" si="3"/>
        <v>2418.796939</v>
      </c>
      <c r="H31" s="92">
        <f t="shared" si="3"/>
        <v>165.1042</v>
      </c>
      <c r="I31" s="92">
        <f t="shared" si="3"/>
        <v>1629.4703</v>
      </c>
      <c r="J31" s="92">
        <f t="shared" si="3"/>
        <v>289.301094</v>
      </c>
      <c r="K31" s="92">
        <f t="shared" si="3"/>
        <v>548.195</v>
      </c>
      <c r="L31" s="92">
        <f t="shared" si="3"/>
        <v>0</v>
      </c>
      <c r="M31" s="92">
        <f t="shared" si="3"/>
        <v>0</v>
      </c>
      <c r="N31" s="92">
        <f t="shared" si="3"/>
        <v>9489.52206900001</v>
      </c>
      <c r="O31" s="127">
        <f t="shared" si="3"/>
        <v>1227</v>
      </c>
      <c r="P31" s="92">
        <f t="shared" si="3"/>
        <v>1125.31</v>
      </c>
      <c r="Q31" s="92">
        <f t="shared" si="3"/>
        <v>1971.5356</v>
      </c>
      <c r="R31" s="92">
        <f t="shared" si="3"/>
        <v>3674.229018</v>
      </c>
      <c r="S31" s="127">
        <f t="shared" si="3"/>
        <v>2130</v>
      </c>
      <c r="T31" s="92">
        <f t="shared" si="3"/>
        <v>4539.43</v>
      </c>
      <c r="U31" s="92">
        <f t="shared" si="3"/>
        <v>161.69</v>
      </c>
      <c r="V31" s="166"/>
    </row>
    <row r="32" s="1" customFormat="1" ht="25.15" customHeight="1" spans="1:22">
      <c r="A32" s="93" t="s">
        <v>45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166"/>
    </row>
    <row r="33" s="1" customFormat="1" ht="14.45" customHeight="1" spans="1:22">
      <c r="A33" s="62" t="s">
        <v>4</v>
      </c>
      <c r="B33" s="62" t="s">
        <v>5</v>
      </c>
      <c r="C33" s="63" t="s">
        <v>6</v>
      </c>
      <c r="D33" s="64" t="s">
        <v>7</v>
      </c>
      <c r="E33" s="65" t="s">
        <v>8</v>
      </c>
      <c r="F33" s="65"/>
      <c r="G33" s="66"/>
      <c r="H33" s="67" t="s">
        <v>9</v>
      </c>
      <c r="I33" s="108"/>
      <c r="J33" s="63" t="s">
        <v>10</v>
      </c>
      <c r="K33" s="63" t="s">
        <v>11</v>
      </c>
      <c r="L33" s="109" t="s">
        <v>12</v>
      </c>
      <c r="M33" s="110"/>
      <c r="N33" s="62" t="s">
        <v>13</v>
      </c>
      <c r="O33" s="62" t="s">
        <v>14</v>
      </c>
      <c r="P33" s="63" t="s">
        <v>43</v>
      </c>
      <c r="Q33" s="63" t="s">
        <v>16</v>
      </c>
      <c r="R33" s="63" t="s">
        <v>17</v>
      </c>
      <c r="S33" s="67" t="s">
        <v>18</v>
      </c>
      <c r="T33" s="108"/>
      <c r="U33" s="62" t="s">
        <v>19</v>
      </c>
      <c r="V33" s="166"/>
    </row>
    <row r="34" s="1" customFormat="1" ht="32.4" spans="1:22">
      <c r="A34" s="68"/>
      <c r="B34" s="68"/>
      <c r="C34" s="69"/>
      <c r="D34" s="70"/>
      <c r="E34" s="71" t="s">
        <v>8</v>
      </c>
      <c r="F34" s="71" t="s">
        <v>20</v>
      </c>
      <c r="G34" s="72" t="s">
        <v>21</v>
      </c>
      <c r="H34" s="73" t="s">
        <v>22</v>
      </c>
      <c r="I34" s="73" t="s">
        <v>23</v>
      </c>
      <c r="J34" s="69"/>
      <c r="K34" s="69"/>
      <c r="L34" s="73" t="s">
        <v>24</v>
      </c>
      <c r="M34" s="73" t="s">
        <v>25</v>
      </c>
      <c r="N34" s="68"/>
      <c r="O34" s="68"/>
      <c r="P34" s="69"/>
      <c r="Q34" s="69"/>
      <c r="R34" s="69"/>
      <c r="S34" s="155" t="s">
        <v>26</v>
      </c>
      <c r="T34" s="155" t="s">
        <v>27</v>
      </c>
      <c r="U34" s="68"/>
      <c r="V34" s="166"/>
    </row>
    <row r="35" s="1" customFormat="1" spans="1:22">
      <c r="A35" s="81" t="s">
        <v>28</v>
      </c>
      <c r="B35" s="74">
        <f t="shared" ref="B35:B44" si="4">SUM(H35:N35)+E35+F35</f>
        <v>13220.138949</v>
      </c>
      <c r="C35" s="76">
        <f>B35/B44*100</f>
        <v>32.5356691138651</v>
      </c>
      <c r="D35" s="74">
        <v>18.562558278166</v>
      </c>
      <c r="E35" s="74">
        <v>1543.20837</v>
      </c>
      <c r="F35" s="74">
        <v>0</v>
      </c>
      <c r="G35" s="74">
        <v>907.774159999999</v>
      </c>
      <c r="H35" s="74">
        <v>359.739925</v>
      </c>
      <c r="I35" s="74">
        <v>3530.292305</v>
      </c>
      <c r="J35" s="76">
        <v>756.085141</v>
      </c>
      <c r="K35" s="76">
        <v>1166.23</v>
      </c>
      <c r="L35" s="101">
        <v>0</v>
      </c>
      <c r="M35" s="101">
        <v>0</v>
      </c>
      <c r="N35" s="100">
        <v>5864.58320800001</v>
      </c>
      <c r="O35" s="101">
        <v>482</v>
      </c>
      <c r="P35" s="91">
        <v>1658.18</v>
      </c>
      <c r="Q35" s="91">
        <v>5202.13</v>
      </c>
      <c r="R35" s="100">
        <v>4118.520933</v>
      </c>
      <c r="S35" s="169">
        <v>1026</v>
      </c>
      <c r="T35" s="170">
        <v>3029.08</v>
      </c>
      <c r="U35" s="167">
        <v>155.69</v>
      </c>
      <c r="V35" s="166"/>
    </row>
    <row r="36" s="1" customFormat="1" spans="1:21">
      <c r="A36" s="81" t="s">
        <v>29</v>
      </c>
      <c r="B36" s="74">
        <f t="shared" si="4"/>
        <v>6575.43</v>
      </c>
      <c r="C36" s="76">
        <f>B36/B44*100</f>
        <v>16.1825844332419</v>
      </c>
      <c r="D36" s="94">
        <v>52.6014820522223</v>
      </c>
      <c r="E36" s="94">
        <v>2260.56</v>
      </c>
      <c r="F36" s="94">
        <v>0</v>
      </c>
      <c r="G36" s="94">
        <v>1585.71</v>
      </c>
      <c r="H36" s="94">
        <v>0.36</v>
      </c>
      <c r="I36" s="128">
        <v>0</v>
      </c>
      <c r="J36" s="129">
        <v>76.61</v>
      </c>
      <c r="K36" s="130">
        <v>0</v>
      </c>
      <c r="L36" s="128">
        <v>0</v>
      </c>
      <c r="M36" s="128">
        <v>0</v>
      </c>
      <c r="N36" s="129">
        <v>4237.9</v>
      </c>
      <c r="O36" s="128">
        <v>726</v>
      </c>
      <c r="P36" s="94">
        <v>216.41</v>
      </c>
      <c r="Q36" s="94">
        <v>211</v>
      </c>
      <c r="R36" s="129">
        <v>260.87</v>
      </c>
      <c r="S36" s="101">
        <v>0</v>
      </c>
      <c r="T36" s="101">
        <v>0</v>
      </c>
      <c r="U36" s="101">
        <v>0</v>
      </c>
    </row>
    <row r="37" s="1" customFormat="1" spans="1:21">
      <c r="A37" s="81" t="s">
        <v>30</v>
      </c>
      <c r="B37" s="74">
        <f t="shared" si="4"/>
        <v>3035.80255</v>
      </c>
      <c r="C37" s="76">
        <f>B37/B44*100</f>
        <v>7.47131839104453</v>
      </c>
      <c r="D37" s="95">
        <v>28.4894515285544</v>
      </c>
      <c r="E37" s="99">
        <v>686.6824</v>
      </c>
      <c r="F37" s="99">
        <v>19.67155</v>
      </c>
      <c r="G37" s="99">
        <v>637.01083</v>
      </c>
      <c r="H37" s="96">
        <v>0</v>
      </c>
      <c r="I37" s="132">
        <v>0</v>
      </c>
      <c r="J37" s="132">
        <v>10.1886</v>
      </c>
      <c r="K37" s="133">
        <v>0</v>
      </c>
      <c r="L37" s="134">
        <v>0</v>
      </c>
      <c r="M37" s="133">
        <v>0</v>
      </c>
      <c r="N37" s="144">
        <v>2319.26</v>
      </c>
      <c r="O37" s="145">
        <v>210</v>
      </c>
      <c r="P37" s="146">
        <v>0</v>
      </c>
      <c r="Q37" s="146">
        <v>0</v>
      </c>
      <c r="R37" s="133">
        <v>0</v>
      </c>
      <c r="S37" s="133">
        <v>0</v>
      </c>
      <c r="T37" s="133">
        <v>0</v>
      </c>
      <c r="U37" s="133">
        <v>0</v>
      </c>
    </row>
    <row r="38" s="1" customFormat="1" spans="1:21">
      <c r="A38" s="81" t="s">
        <v>31</v>
      </c>
      <c r="B38" s="74">
        <f t="shared" si="4"/>
        <v>2458.3</v>
      </c>
      <c r="C38" s="76">
        <f>B38/B44*100</f>
        <v>6.05004498751237</v>
      </c>
      <c r="D38" s="100">
        <v>66.2799899892452</v>
      </c>
      <c r="E38" s="74">
        <v>699.4</v>
      </c>
      <c r="F38" s="74">
        <v>0</v>
      </c>
      <c r="G38" s="74">
        <v>322.43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0">
        <v>1758.9</v>
      </c>
      <c r="O38" s="101">
        <v>130</v>
      </c>
      <c r="P38" s="101">
        <v>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</row>
    <row r="39" s="1" customFormat="1" spans="1:21">
      <c r="A39" s="81" t="s">
        <v>32</v>
      </c>
      <c r="B39" s="74">
        <f t="shared" si="4"/>
        <v>4476.555417</v>
      </c>
      <c r="C39" s="76">
        <f>B39/B44*100</f>
        <v>11.0171100605875</v>
      </c>
      <c r="D39" s="97">
        <v>44.4843541155065</v>
      </c>
      <c r="E39" s="79">
        <v>1007.884417</v>
      </c>
      <c r="F39" s="79">
        <v>44.021</v>
      </c>
      <c r="G39" s="79">
        <v>874.448834</v>
      </c>
      <c r="H39" s="97">
        <v>0</v>
      </c>
      <c r="I39" s="97">
        <v>535.3</v>
      </c>
      <c r="J39" s="137">
        <v>2.25</v>
      </c>
      <c r="K39" s="138">
        <v>0</v>
      </c>
      <c r="L39" s="139">
        <v>0</v>
      </c>
      <c r="M39" s="139">
        <v>0</v>
      </c>
      <c r="N39" s="117">
        <v>2887.1</v>
      </c>
      <c r="O39" s="140">
        <v>347</v>
      </c>
      <c r="P39" s="141">
        <v>55.4</v>
      </c>
      <c r="Q39" s="137">
        <v>770.6878</v>
      </c>
      <c r="R39" s="168">
        <v>182.7323</v>
      </c>
      <c r="S39" s="168">
        <v>5</v>
      </c>
      <c r="T39" s="168">
        <v>4.33</v>
      </c>
      <c r="U39" s="138">
        <v>0</v>
      </c>
    </row>
    <row r="40" s="1" customFormat="1" spans="1:21">
      <c r="A40" s="81" t="s">
        <v>33</v>
      </c>
      <c r="B40" s="74">
        <f t="shared" si="4"/>
        <v>5546.733352</v>
      </c>
      <c r="C40" s="76">
        <f>B40/B44*100</f>
        <v>13.6508913937824</v>
      </c>
      <c r="D40" s="98">
        <v>25.2263549100604</v>
      </c>
      <c r="E40" s="98">
        <v>703.6108</v>
      </c>
      <c r="F40" s="98">
        <v>287.442124</v>
      </c>
      <c r="G40" s="98">
        <v>547.08814</v>
      </c>
      <c r="H40" s="102">
        <v>284.7184</v>
      </c>
      <c r="I40" s="103">
        <v>3220.40602</v>
      </c>
      <c r="J40" s="98">
        <v>11.376108</v>
      </c>
      <c r="K40" s="107">
        <v>0</v>
      </c>
      <c r="L40" s="107">
        <v>0</v>
      </c>
      <c r="M40" s="139">
        <v>0</v>
      </c>
      <c r="N40" s="147">
        <v>1039.1799</v>
      </c>
      <c r="O40" s="142">
        <v>531</v>
      </c>
      <c r="P40" s="98">
        <v>47</v>
      </c>
      <c r="Q40" s="98">
        <v>414.02</v>
      </c>
      <c r="R40" s="98">
        <v>863.05</v>
      </c>
      <c r="S40" s="142">
        <v>12</v>
      </c>
      <c r="T40" s="98">
        <v>68.26</v>
      </c>
      <c r="U40" s="142">
        <v>0</v>
      </c>
    </row>
    <row r="41" s="1" customFormat="1" spans="1:21">
      <c r="A41" s="81" t="s">
        <v>34</v>
      </c>
      <c r="B41" s="74">
        <f t="shared" si="4"/>
        <v>175.7072</v>
      </c>
      <c r="C41" s="76">
        <f>B41/B44*100</f>
        <v>0.432427476154185</v>
      </c>
      <c r="D41" s="88">
        <v>251.148229641931</v>
      </c>
      <c r="E41" s="91">
        <v>175.7072</v>
      </c>
      <c r="F41" s="91">
        <v>0</v>
      </c>
      <c r="G41" s="91">
        <v>147.5354</v>
      </c>
      <c r="H41" s="84">
        <v>0</v>
      </c>
      <c r="I41" s="84">
        <v>0</v>
      </c>
      <c r="J41" s="84">
        <v>0</v>
      </c>
      <c r="K41" s="84">
        <v>0</v>
      </c>
      <c r="L41" s="84">
        <v>0</v>
      </c>
      <c r="M41" s="84">
        <v>0</v>
      </c>
      <c r="N41" s="84">
        <v>0</v>
      </c>
      <c r="O41" s="143">
        <v>71</v>
      </c>
      <c r="P41" s="84">
        <v>0</v>
      </c>
      <c r="Q41" s="84">
        <v>0</v>
      </c>
      <c r="R41" s="84">
        <v>0</v>
      </c>
      <c r="S41" s="84">
        <v>0</v>
      </c>
      <c r="T41" s="84">
        <v>0</v>
      </c>
      <c r="U41" s="84">
        <v>0</v>
      </c>
    </row>
    <row r="42" s="1" customFormat="1" ht="18" customHeight="1" spans="1:21">
      <c r="A42" s="81" t="s">
        <v>35</v>
      </c>
      <c r="B42" s="74">
        <f t="shared" si="4"/>
        <v>0</v>
      </c>
      <c r="C42" s="76">
        <f>B42/B44*100</f>
        <v>0</v>
      </c>
      <c r="D42" s="84">
        <v>0</v>
      </c>
      <c r="E42" s="84">
        <v>0</v>
      </c>
      <c r="F42" s="84">
        <v>0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</row>
    <row r="43" s="1" customFormat="1" ht="15" customHeight="1" spans="1:21">
      <c r="A43" s="81" t="s">
        <v>38</v>
      </c>
      <c r="B43" s="74">
        <f t="shared" si="4"/>
        <v>5144.08824</v>
      </c>
      <c r="C43" s="76">
        <f>B43/B44*100</f>
        <v>12.6599541438121</v>
      </c>
      <c r="D43" s="100" t="s">
        <v>46</v>
      </c>
      <c r="E43" s="100">
        <v>730.73824</v>
      </c>
      <c r="F43" s="100">
        <v>0</v>
      </c>
      <c r="G43" s="100">
        <v>668.21384</v>
      </c>
      <c r="H43" s="88">
        <v>444</v>
      </c>
      <c r="I43" s="88">
        <v>3444</v>
      </c>
      <c r="J43" s="101">
        <v>0</v>
      </c>
      <c r="K43" s="101">
        <v>0</v>
      </c>
      <c r="L43" s="101">
        <v>0</v>
      </c>
      <c r="M43" s="101">
        <v>0</v>
      </c>
      <c r="N43" s="100">
        <v>525.35</v>
      </c>
      <c r="O43" s="101">
        <v>163</v>
      </c>
      <c r="P43" s="100">
        <v>4.16</v>
      </c>
      <c r="Q43" s="100">
        <v>0</v>
      </c>
      <c r="R43" s="91">
        <v>0</v>
      </c>
      <c r="S43" s="101">
        <v>0</v>
      </c>
      <c r="T43" s="101">
        <v>0</v>
      </c>
      <c r="U43" s="101">
        <v>0</v>
      </c>
    </row>
    <row r="44" s="1" customFormat="1" ht="18" customHeight="1" spans="1:21">
      <c r="A44" s="81" t="s">
        <v>41</v>
      </c>
      <c r="B44" s="74">
        <f t="shared" si="4"/>
        <v>40632.755708</v>
      </c>
      <c r="C44" s="74"/>
      <c r="D44" s="74">
        <v>32.22</v>
      </c>
      <c r="E44" s="74">
        <f t="shared" ref="E44:U44" si="5">SUM(E35:E43)</f>
        <v>7807.791427</v>
      </c>
      <c r="F44" s="74">
        <f t="shared" si="5"/>
        <v>351.134674</v>
      </c>
      <c r="G44" s="74">
        <f t="shared" si="5"/>
        <v>5690.211204</v>
      </c>
      <c r="H44" s="74">
        <f t="shared" si="5"/>
        <v>1088.818325</v>
      </c>
      <c r="I44" s="74">
        <f t="shared" si="5"/>
        <v>10729.998325</v>
      </c>
      <c r="J44" s="74">
        <f t="shared" si="5"/>
        <v>856.509849</v>
      </c>
      <c r="K44" s="74">
        <f t="shared" si="5"/>
        <v>1166.23</v>
      </c>
      <c r="L44" s="74">
        <f t="shared" si="5"/>
        <v>0</v>
      </c>
      <c r="M44" s="74">
        <f t="shared" si="5"/>
        <v>0</v>
      </c>
      <c r="N44" s="74">
        <f t="shared" si="5"/>
        <v>18632.273108</v>
      </c>
      <c r="O44" s="84">
        <f t="shared" si="5"/>
        <v>2660</v>
      </c>
      <c r="P44" s="74">
        <f t="shared" si="5"/>
        <v>1981.15</v>
      </c>
      <c r="Q44" s="74">
        <f t="shared" si="5"/>
        <v>6597.8378</v>
      </c>
      <c r="R44" s="74">
        <f t="shared" si="5"/>
        <v>5425.173233</v>
      </c>
      <c r="S44" s="84">
        <f t="shared" si="5"/>
        <v>1043</v>
      </c>
      <c r="T44" s="74">
        <f t="shared" si="5"/>
        <v>3101.67</v>
      </c>
      <c r="U44" s="74">
        <f t="shared" si="5"/>
        <v>155.69</v>
      </c>
    </row>
    <row r="45" s="1" customFormat="1" ht="31.9" customHeight="1" spans="1:21">
      <c r="A45" s="93" t="s">
        <v>47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</row>
    <row r="46" s="1" customFormat="1" ht="14.45" customHeight="1" spans="1:21">
      <c r="A46" s="62" t="s">
        <v>4</v>
      </c>
      <c r="B46" s="62" t="s">
        <v>5</v>
      </c>
      <c r="C46" s="63" t="s">
        <v>6</v>
      </c>
      <c r="D46" s="64" t="s">
        <v>7</v>
      </c>
      <c r="E46" s="65" t="s">
        <v>8</v>
      </c>
      <c r="F46" s="65"/>
      <c r="G46" s="66"/>
      <c r="H46" s="67" t="s">
        <v>9</v>
      </c>
      <c r="I46" s="108"/>
      <c r="J46" s="63" t="s">
        <v>10</v>
      </c>
      <c r="K46" s="63" t="s">
        <v>11</v>
      </c>
      <c r="L46" s="109" t="s">
        <v>12</v>
      </c>
      <c r="M46" s="110"/>
      <c r="N46" s="62" t="s">
        <v>13</v>
      </c>
      <c r="O46" s="62" t="s">
        <v>14</v>
      </c>
      <c r="P46" s="63" t="s">
        <v>43</v>
      </c>
      <c r="Q46" s="63" t="s">
        <v>16</v>
      </c>
      <c r="R46" s="63" t="s">
        <v>17</v>
      </c>
      <c r="S46" s="67" t="s">
        <v>18</v>
      </c>
      <c r="T46" s="108"/>
      <c r="U46" s="62" t="s">
        <v>19</v>
      </c>
    </row>
    <row r="47" s="1" customFormat="1" ht="32.4" spans="1:21">
      <c r="A47" s="68"/>
      <c r="B47" s="68"/>
      <c r="C47" s="69"/>
      <c r="D47" s="70"/>
      <c r="E47" s="71" t="s">
        <v>8</v>
      </c>
      <c r="F47" s="71" t="s">
        <v>20</v>
      </c>
      <c r="G47" s="72" t="s">
        <v>21</v>
      </c>
      <c r="H47" s="73" t="s">
        <v>22</v>
      </c>
      <c r="I47" s="73" t="s">
        <v>23</v>
      </c>
      <c r="J47" s="69"/>
      <c r="K47" s="69"/>
      <c r="L47" s="73" t="s">
        <v>24</v>
      </c>
      <c r="M47" s="73" t="s">
        <v>25</v>
      </c>
      <c r="N47" s="68"/>
      <c r="O47" s="68"/>
      <c r="P47" s="69"/>
      <c r="Q47" s="69"/>
      <c r="R47" s="69"/>
      <c r="S47" s="155" t="s">
        <v>26</v>
      </c>
      <c r="T47" s="155" t="s">
        <v>27</v>
      </c>
      <c r="U47" s="68"/>
    </row>
    <row r="48" s="1" customFormat="1" spans="1:21">
      <c r="A48" s="81" t="s">
        <v>28</v>
      </c>
      <c r="B48" s="74">
        <f t="shared" ref="B48:B55" si="6">SUM(H48:N48)+E48+F48</f>
        <v>9294.809422</v>
      </c>
      <c r="C48" s="76">
        <f>B48/B55*100</f>
        <v>35.0831630185478</v>
      </c>
      <c r="D48" s="74">
        <v>21.3296138523125</v>
      </c>
      <c r="E48" s="74">
        <v>1411.508687</v>
      </c>
      <c r="F48" s="74">
        <v>0</v>
      </c>
      <c r="G48" s="74">
        <v>960.548575</v>
      </c>
      <c r="H48" s="74">
        <v>369.03509</v>
      </c>
      <c r="I48" s="74">
        <v>2014.07</v>
      </c>
      <c r="J48" s="76">
        <v>575.163136999998</v>
      </c>
      <c r="K48" s="148">
        <v>767.091</v>
      </c>
      <c r="L48" s="101">
        <v>0</v>
      </c>
      <c r="M48" s="101">
        <v>0</v>
      </c>
      <c r="N48" s="149">
        <v>4157.941508</v>
      </c>
      <c r="O48" s="150">
        <v>504</v>
      </c>
      <c r="P48" s="149">
        <v>635.56</v>
      </c>
      <c r="Q48" s="149">
        <v>1982.36</v>
      </c>
      <c r="R48" s="171">
        <v>3691.897089</v>
      </c>
      <c r="S48" s="169">
        <v>438</v>
      </c>
      <c r="T48" s="91">
        <v>531.15</v>
      </c>
      <c r="U48" s="167">
        <v>129.38</v>
      </c>
    </row>
    <row r="49" s="1" customFormat="1" spans="1:21">
      <c r="A49" s="81" t="s">
        <v>29</v>
      </c>
      <c r="B49" s="74">
        <f t="shared" si="6"/>
        <v>1726.99</v>
      </c>
      <c r="C49" s="76">
        <f>B49/B55*100</f>
        <v>6.5185060769503</v>
      </c>
      <c r="D49" s="94">
        <v>87.1852678813366</v>
      </c>
      <c r="E49" s="94">
        <v>499.74</v>
      </c>
      <c r="F49" s="94">
        <v>0.85</v>
      </c>
      <c r="G49" s="94">
        <v>330.53</v>
      </c>
      <c r="H49" s="94">
        <v>0.04</v>
      </c>
      <c r="I49" s="128">
        <v>0</v>
      </c>
      <c r="J49" s="129">
        <v>56.18</v>
      </c>
      <c r="K49" s="130">
        <v>70.25</v>
      </c>
      <c r="L49" s="128">
        <v>0</v>
      </c>
      <c r="M49" s="128">
        <v>0</v>
      </c>
      <c r="N49" s="129">
        <v>1099.93</v>
      </c>
      <c r="O49" s="128">
        <v>173</v>
      </c>
      <c r="P49" s="94">
        <v>320.95</v>
      </c>
      <c r="Q49" s="94">
        <v>96.2</v>
      </c>
      <c r="R49" s="129">
        <v>218.53</v>
      </c>
      <c r="S49" s="101">
        <v>0</v>
      </c>
      <c r="T49" s="101">
        <v>0</v>
      </c>
      <c r="U49" s="101">
        <v>0</v>
      </c>
    </row>
    <row r="50" s="1" customFormat="1" spans="1:21">
      <c r="A50" s="81" t="s">
        <v>30</v>
      </c>
      <c r="B50" s="74">
        <f t="shared" si="6"/>
        <v>3073.952893</v>
      </c>
      <c r="C50" s="76">
        <f>B50/B55*100</f>
        <v>11.6026037286142</v>
      </c>
      <c r="D50" s="95">
        <v>23.1186780383629</v>
      </c>
      <c r="E50" s="99">
        <v>795.532893</v>
      </c>
      <c r="F50" s="99">
        <v>33.1418</v>
      </c>
      <c r="G50" s="99">
        <v>752.852881</v>
      </c>
      <c r="H50" s="96">
        <v>0</v>
      </c>
      <c r="I50" s="132">
        <v>0</v>
      </c>
      <c r="J50" s="132">
        <v>6.0182</v>
      </c>
      <c r="K50" s="133">
        <v>0</v>
      </c>
      <c r="L50" s="134">
        <v>0</v>
      </c>
      <c r="M50" s="133">
        <v>0</v>
      </c>
      <c r="N50" s="144">
        <v>2239.26</v>
      </c>
      <c r="O50" s="145">
        <v>284</v>
      </c>
      <c r="P50" s="151">
        <v>0</v>
      </c>
      <c r="Q50" s="151">
        <v>0</v>
      </c>
      <c r="R50" s="133">
        <v>0</v>
      </c>
      <c r="S50" s="133">
        <v>0</v>
      </c>
      <c r="T50" s="133">
        <v>0</v>
      </c>
      <c r="U50" s="133">
        <v>0</v>
      </c>
    </row>
    <row r="51" s="1" customFormat="1" spans="1:21">
      <c r="A51" s="81" t="s">
        <v>32</v>
      </c>
      <c r="B51" s="74">
        <f t="shared" si="6"/>
        <v>9240.777639</v>
      </c>
      <c r="C51" s="76">
        <f>B51/B55*100</f>
        <v>34.8792206067018</v>
      </c>
      <c r="D51" s="97">
        <v>-9.72716618608771</v>
      </c>
      <c r="E51" s="79">
        <v>1895.695589</v>
      </c>
      <c r="F51" s="79">
        <v>94.76785</v>
      </c>
      <c r="G51" s="79">
        <v>1749.224544</v>
      </c>
      <c r="H51" s="97">
        <v>147.14</v>
      </c>
      <c r="I51" s="97">
        <v>3141.9</v>
      </c>
      <c r="J51" s="137">
        <v>32.3442</v>
      </c>
      <c r="K51" s="138">
        <v>0</v>
      </c>
      <c r="L51" s="139">
        <v>0</v>
      </c>
      <c r="M51" s="139">
        <v>0</v>
      </c>
      <c r="N51" s="117">
        <v>3928.93</v>
      </c>
      <c r="O51" s="140">
        <v>846</v>
      </c>
      <c r="P51" s="141">
        <v>142.9</v>
      </c>
      <c r="Q51" s="137">
        <v>1246.1684</v>
      </c>
      <c r="R51" s="168">
        <v>370.8444</v>
      </c>
      <c r="S51" s="168">
        <v>19</v>
      </c>
      <c r="T51" s="168">
        <v>39.81</v>
      </c>
      <c r="U51" s="138">
        <v>0</v>
      </c>
    </row>
    <row r="52" s="1" customFormat="1" spans="1:21">
      <c r="A52" s="81" t="s">
        <v>33</v>
      </c>
      <c r="B52" s="74">
        <f t="shared" si="6"/>
        <v>2542.245704</v>
      </c>
      <c r="C52" s="76">
        <f>B52/B55*100</f>
        <v>9.59568038646709</v>
      </c>
      <c r="D52" s="98">
        <v>-32.8778117837439</v>
      </c>
      <c r="E52" s="98">
        <v>247.949</v>
      </c>
      <c r="F52" s="98">
        <v>50.916112</v>
      </c>
      <c r="G52" s="98">
        <v>182.102164</v>
      </c>
      <c r="H52" s="103">
        <v>44.6795</v>
      </c>
      <c r="I52" s="102">
        <v>1870.826092</v>
      </c>
      <c r="J52" s="98">
        <v>34.8762</v>
      </c>
      <c r="K52" s="107">
        <v>0</v>
      </c>
      <c r="L52" s="107">
        <v>0</v>
      </c>
      <c r="M52" s="107">
        <v>0</v>
      </c>
      <c r="N52" s="98">
        <v>292.9988</v>
      </c>
      <c r="O52" s="142">
        <v>144</v>
      </c>
      <c r="P52" s="98">
        <v>0.08</v>
      </c>
      <c r="Q52" s="98">
        <v>132.62</v>
      </c>
      <c r="R52" s="98">
        <v>759.06</v>
      </c>
      <c r="S52" s="142">
        <v>8</v>
      </c>
      <c r="T52" s="98">
        <v>7.78</v>
      </c>
      <c r="U52" s="142">
        <v>0</v>
      </c>
    </row>
    <row r="53" s="1" customFormat="1" spans="1:21">
      <c r="A53" s="81" t="s">
        <v>34</v>
      </c>
      <c r="B53" s="74">
        <f t="shared" si="6"/>
        <v>89.9915</v>
      </c>
      <c r="C53" s="76">
        <f>B53/B55*100</f>
        <v>0.33967199556678</v>
      </c>
      <c r="D53" s="88">
        <v>8.64812069290243</v>
      </c>
      <c r="E53" s="91">
        <v>89.9915</v>
      </c>
      <c r="F53" s="91">
        <v>0</v>
      </c>
      <c r="G53" s="91">
        <v>83.8996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143">
        <v>41</v>
      </c>
      <c r="P53" s="84">
        <v>0</v>
      </c>
      <c r="Q53" s="84">
        <v>0</v>
      </c>
      <c r="R53" s="84">
        <v>0</v>
      </c>
      <c r="S53" s="84">
        <v>0</v>
      </c>
      <c r="T53" s="84">
        <v>0</v>
      </c>
      <c r="U53" s="84">
        <v>0</v>
      </c>
    </row>
    <row r="54" s="1" customFormat="1" spans="1:21">
      <c r="A54" s="81" t="s">
        <v>36</v>
      </c>
      <c r="B54" s="74">
        <f t="shared" si="6"/>
        <v>524.88</v>
      </c>
      <c r="C54" s="76">
        <f>B54/B55*100</f>
        <v>1.98115418715202</v>
      </c>
      <c r="D54" s="74">
        <v>-82.3332211376641</v>
      </c>
      <c r="E54" s="104">
        <v>308.11</v>
      </c>
      <c r="F54" s="104">
        <v>0</v>
      </c>
      <c r="G54" s="104">
        <v>238.29</v>
      </c>
      <c r="H54" s="84">
        <v>0</v>
      </c>
      <c r="I54" s="152">
        <v>0</v>
      </c>
      <c r="J54" s="84">
        <v>0</v>
      </c>
      <c r="K54" s="84">
        <v>0</v>
      </c>
      <c r="L54" s="84">
        <v>0</v>
      </c>
      <c r="M54" s="84">
        <v>0</v>
      </c>
      <c r="N54" s="84">
        <v>216.77</v>
      </c>
      <c r="O54" s="84">
        <v>195</v>
      </c>
      <c r="P54" s="74">
        <v>0</v>
      </c>
      <c r="Q54" s="74">
        <v>0</v>
      </c>
      <c r="R54" s="84">
        <v>4.72</v>
      </c>
      <c r="S54" s="84">
        <v>6</v>
      </c>
      <c r="T54" s="84">
        <v>5.31</v>
      </c>
      <c r="U54" s="84">
        <v>0</v>
      </c>
    </row>
    <row r="55" s="1" customFormat="1" spans="1:21">
      <c r="A55" s="81" t="s">
        <v>41</v>
      </c>
      <c r="B55" s="74">
        <f t="shared" si="6"/>
        <v>26493.647158</v>
      </c>
      <c r="C55" s="81"/>
      <c r="D55" s="76">
        <v>-10.1</v>
      </c>
      <c r="E55" s="92">
        <f t="shared" ref="E55:U55" si="7">SUM(E48:E54)</f>
        <v>5248.527669</v>
      </c>
      <c r="F55" s="92">
        <f t="shared" si="7"/>
        <v>179.675762</v>
      </c>
      <c r="G55" s="92">
        <f t="shared" si="7"/>
        <v>4297.447764</v>
      </c>
      <c r="H55" s="92">
        <f t="shared" si="7"/>
        <v>560.89459</v>
      </c>
      <c r="I55" s="92">
        <f t="shared" si="7"/>
        <v>7026.796092</v>
      </c>
      <c r="J55" s="92">
        <f t="shared" si="7"/>
        <v>704.581736999998</v>
      </c>
      <c r="K55" s="92">
        <f t="shared" si="7"/>
        <v>837.341</v>
      </c>
      <c r="L55" s="92">
        <f t="shared" si="7"/>
        <v>0</v>
      </c>
      <c r="M55" s="92">
        <f t="shared" si="7"/>
        <v>0</v>
      </c>
      <c r="N55" s="92">
        <f t="shared" si="7"/>
        <v>11935.830308</v>
      </c>
      <c r="O55" s="127">
        <f t="shared" si="7"/>
        <v>2187</v>
      </c>
      <c r="P55" s="92">
        <f t="shared" si="7"/>
        <v>1099.49</v>
      </c>
      <c r="Q55" s="92">
        <f t="shared" si="7"/>
        <v>3457.3484</v>
      </c>
      <c r="R55" s="92">
        <f t="shared" si="7"/>
        <v>5045.051489</v>
      </c>
      <c r="S55" s="92">
        <f t="shared" si="7"/>
        <v>471</v>
      </c>
      <c r="T55" s="92">
        <f t="shared" si="7"/>
        <v>584.05</v>
      </c>
      <c r="U55" s="92">
        <f t="shared" si="7"/>
        <v>129.38</v>
      </c>
    </row>
    <row r="56" s="1" customFormat="1" ht="17.4" spans="1:21">
      <c r="A56" s="93" t="s">
        <v>48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</row>
    <row r="57" s="1" customFormat="1" ht="14.45" customHeight="1" spans="1:21">
      <c r="A57" s="62" t="s">
        <v>4</v>
      </c>
      <c r="B57" s="62" t="s">
        <v>5</v>
      </c>
      <c r="C57" s="63" t="s">
        <v>6</v>
      </c>
      <c r="D57" s="64" t="s">
        <v>7</v>
      </c>
      <c r="E57" s="65" t="s">
        <v>8</v>
      </c>
      <c r="F57" s="65"/>
      <c r="G57" s="66"/>
      <c r="H57" s="67" t="s">
        <v>9</v>
      </c>
      <c r="I57" s="108"/>
      <c r="J57" s="63" t="s">
        <v>10</v>
      </c>
      <c r="K57" s="63" t="s">
        <v>11</v>
      </c>
      <c r="L57" s="109" t="s">
        <v>12</v>
      </c>
      <c r="M57" s="110"/>
      <c r="N57" s="62" t="s">
        <v>13</v>
      </c>
      <c r="O57" s="62" t="s">
        <v>14</v>
      </c>
      <c r="P57" s="63" t="s">
        <v>43</v>
      </c>
      <c r="Q57" s="63" t="s">
        <v>16</v>
      </c>
      <c r="R57" s="63" t="s">
        <v>17</v>
      </c>
      <c r="S57" s="67" t="s">
        <v>18</v>
      </c>
      <c r="T57" s="108"/>
      <c r="U57" s="62" t="s">
        <v>19</v>
      </c>
    </row>
    <row r="58" s="1" customFormat="1" ht="32.4" spans="1:21">
      <c r="A58" s="68"/>
      <c r="B58" s="68"/>
      <c r="C58" s="69"/>
      <c r="D58" s="70"/>
      <c r="E58" s="71" t="s">
        <v>8</v>
      </c>
      <c r="F58" s="71" t="s">
        <v>20</v>
      </c>
      <c r="G58" s="72" t="s">
        <v>21</v>
      </c>
      <c r="H58" s="73" t="s">
        <v>22</v>
      </c>
      <c r="I58" s="73" t="s">
        <v>23</v>
      </c>
      <c r="J58" s="69"/>
      <c r="K58" s="69"/>
      <c r="L58" s="73" t="s">
        <v>24</v>
      </c>
      <c r="M58" s="73" t="s">
        <v>25</v>
      </c>
      <c r="N58" s="68"/>
      <c r="O58" s="68"/>
      <c r="P58" s="69"/>
      <c r="Q58" s="69"/>
      <c r="R58" s="69"/>
      <c r="S58" s="155" t="s">
        <v>26</v>
      </c>
      <c r="T58" s="155" t="s">
        <v>27</v>
      </c>
      <c r="U58" s="68"/>
    </row>
    <row r="59" s="1" customFormat="1" spans="1:21">
      <c r="A59" s="81" t="s">
        <v>28</v>
      </c>
      <c r="B59" s="74">
        <f t="shared" ref="B59:B65" si="8">SUM(H59:N59)+E59+F59</f>
        <v>4751.826705</v>
      </c>
      <c r="C59" s="76">
        <f>B59/B65*100</f>
        <v>51.0586626422392</v>
      </c>
      <c r="D59" s="74">
        <v>10.6120066760391</v>
      </c>
      <c r="E59" s="74">
        <v>951.510207999999</v>
      </c>
      <c r="F59" s="74">
        <v>0</v>
      </c>
      <c r="G59" s="74">
        <v>544.498082</v>
      </c>
      <c r="H59" s="74">
        <v>31.808151</v>
      </c>
      <c r="I59" s="74">
        <v>904.7</v>
      </c>
      <c r="J59" s="76">
        <v>262.867142</v>
      </c>
      <c r="K59" s="76">
        <v>290.119</v>
      </c>
      <c r="L59" s="101">
        <v>0</v>
      </c>
      <c r="M59" s="101">
        <v>0</v>
      </c>
      <c r="N59" s="100">
        <v>2310.822204</v>
      </c>
      <c r="O59" s="101">
        <v>379</v>
      </c>
      <c r="P59" s="27">
        <v>262.47</v>
      </c>
      <c r="Q59" s="27">
        <v>933.87</v>
      </c>
      <c r="R59" s="100">
        <v>1385.290563</v>
      </c>
      <c r="S59" s="150">
        <v>322</v>
      </c>
      <c r="T59" s="91">
        <v>478.95</v>
      </c>
      <c r="U59" s="167">
        <v>71.05</v>
      </c>
    </row>
    <row r="60" s="1" customFormat="1" spans="1:21">
      <c r="A60" s="81" t="s">
        <v>29</v>
      </c>
      <c r="B60" s="105">
        <f t="shared" si="8"/>
        <v>1934.98</v>
      </c>
      <c r="C60" s="76">
        <f>B60/B65*100</f>
        <v>20.791476030791</v>
      </c>
      <c r="D60" s="94">
        <v>23.9450152450742</v>
      </c>
      <c r="E60" s="94">
        <v>408.44</v>
      </c>
      <c r="F60" s="94">
        <v>0.01</v>
      </c>
      <c r="G60" s="94">
        <v>291.99</v>
      </c>
      <c r="H60" s="94">
        <v>0</v>
      </c>
      <c r="I60" s="128">
        <v>0</v>
      </c>
      <c r="J60" s="129">
        <v>28.94</v>
      </c>
      <c r="K60" s="130">
        <v>0</v>
      </c>
      <c r="L60" s="128">
        <v>0</v>
      </c>
      <c r="M60" s="128">
        <v>0</v>
      </c>
      <c r="N60" s="129">
        <v>1497.59</v>
      </c>
      <c r="O60" s="128">
        <v>154</v>
      </c>
      <c r="P60" s="94">
        <v>20.52</v>
      </c>
      <c r="Q60" s="94">
        <v>52.25</v>
      </c>
      <c r="R60" s="129">
        <v>35.67</v>
      </c>
      <c r="S60" s="101">
        <v>0</v>
      </c>
      <c r="T60" s="101">
        <v>0</v>
      </c>
      <c r="U60" s="101">
        <v>0</v>
      </c>
    </row>
    <row r="61" s="1" customFormat="1" spans="1:21">
      <c r="A61" s="81" t="s">
        <v>30</v>
      </c>
      <c r="B61" s="105">
        <f t="shared" si="8"/>
        <v>1766.85541</v>
      </c>
      <c r="C61" s="76">
        <f>B61/B65*100</f>
        <v>18.9849672383634</v>
      </c>
      <c r="D61" s="95">
        <v>31.5456430602305</v>
      </c>
      <c r="E61" s="99">
        <v>524.22741</v>
      </c>
      <c r="F61" s="99">
        <v>20.7972</v>
      </c>
      <c r="G61" s="99">
        <v>481.28212</v>
      </c>
      <c r="H61" s="96">
        <v>0</v>
      </c>
      <c r="I61" s="132">
        <v>0</v>
      </c>
      <c r="J61" s="132">
        <v>11.8308</v>
      </c>
      <c r="K61" s="133">
        <v>0</v>
      </c>
      <c r="L61" s="134">
        <v>0</v>
      </c>
      <c r="M61" s="133">
        <v>0</v>
      </c>
      <c r="N61" s="144">
        <v>1210</v>
      </c>
      <c r="O61" s="145">
        <v>192</v>
      </c>
      <c r="P61" s="151">
        <v>0</v>
      </c>
      <c r="Q61" s="151">
        <v>0</v>
      </c>
      <c r="R61" s="133">
        <v>0</v>
      </c>
      <c r="S61" s="133">
        <v>0</v>
      </c>
      <c r="T61" s="133">
        <v>0</v>
      </c>
      <c r="U61" s="133">
        <v>0</v>
      </c>
    </row>
    <row r="62" s="1" customFormat="1" spans="1:21">
      <c r="A62" s="81" t="s">
        <v>32</v>
      </c>
      <c r="B62" s="105">
        <f t="shared" si="8"/>
        <v>788.05025</v>
      </c>
      <c r="C62" s="76">
        <f>B62/B65*100</f>
        <v>8.46764715084074</v>
      </c>
      <c r="D62" s="97">
        <v>44.0687406326508</v>
      </c>
      <c r="E62" s="79">
        <v>40.69025</v>
      </c>
      <c r="F62" s="79">
        <v>0</v>
      </c>
      <c r="G62" s="79">
        <v>40.679469</v>
      </c>
      <c r="H62" s="97">
        <v>95</v>
      </c>
      <c r="I62" s="97">
        <v>252</v>
      </c>
      <c r="J62" s="137">
        <v>1.33</v>
      </c>
      <c r="K62" s="138">
        <v>0</v>
      </c>
      <c r="L62" s="139">
        <v>0</v>
      </c>
      <c r="M62" s="139">
        <v>0</v>
      </c>
      <c r="N62" s="117">
        <v>399.03</v>
      </c>
      <c r="O62" s="140">
        <v>40</v>
      </c>
      <c r="P62" s="141">
        <v>5.9</v>
      </c>
      <c r="Q62" s="141">
        <v>0</v>
      </c>
      <c r="R62" s="168">
        <v>0</v>
      </c>
      <c r="S62" s="133">
        <v>0</v>
      </c>
      <c r="T62" s="168">
        <v>0</v>
      </c>
      <c r="U62" s="138">
        <v>0</v>
      </c>
    </row>
    <row r="63" s="1" customFormat="1" spans="1:21">
      <c r="A63" s="81" t="s">
        <v>33</v>
      </c>
      <c r="B63" s="105">
        <f t="shared" si="8"/>
        <v>13.59</v>
      </c>
      <c r="C63" s="76">
        <f>B63/B65*100</f>
        <v>0.146025364220017</v>
      </c>
      <c r="D63" s="106">
        <v>103.139013452915</v>
      </c>
      <c r="E63" s="107">
        <v>0</v>
      </c>
      <c r="F63" s="107">
        <v>0</v>
      </c>
      <c r="G63" s="107">
        <v>0</v>
      </c>
      <c r="H63" s="107">
        <v>0</v>
      </c>
      <c r="I63" s="107">
        <v>0</v>
      </c>
      <c r="J63" s="107">
        <v>0</v>
      </c>
      <c r="K63" s="107">
        <v>0</v>
      </c>
      <c r="L63" s="107">
        <v>0</v>
      </c>
      <c r="M63" s="107">
        <v>0</v>
      </c>
      <c r="N63" s="153">
        <v>13.59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</row>
    <row r="64" s="1" customFormat="1" spans="1:21">
      <c r="A64" s="81" t="s">
        <v>31</v>
      </c>
      <c r="B64" s="105">
        <f t="shared" si="8"/>
        <v>51.3</v>
      </c>
      <c r="C64" s="76">
        <f>B64/B65*100</f>
        <v>0.551221573545761</v>
      </c>
      <c r="D64" s="100">
        <v>24.2130750605327</v>
      </c>
      <c r="E64" s="74">
        <v>16</v>
      </c>
      <c r="F64" s="74">
        <v>0</v>
      </c>
      <c r="G64" s="74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0">
        <v>35.3</v>
      </c>
      <c r="O64" s="101">
        <v>1</v>
      </c>
      <c r="P64" s="101">
        <v>0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</row>
    <row r="65" s="1" customFormat="1" spans="1:21">
      <c r="A65" s="81" t="s">
        <v>41</v>
      </c>
      <c r="B65" s="105">
        <f t="shared" si="8"/>
        <v>9306.602365</v>
      </c>
      <c r="D65" s="81">
        <v>18.72</v>
      </c>
      <c r="E65" s="92">
        <f t="shared" ref="E65:U65" si="9">SUM(E59:E64)</f>
        <v>1940.867868</v>
      </c>
      <c r="F65" s="92">
        <f t="shared" si="9"/>
        <v>20.8072</v>
      </c>
      <c r="G65" s="92">
        <f t="shared" si="9"/>
        <v>1358.449671</v>
      </c>
      <c r="H65" s="92">
        <f t="shared" si="9"/>
        <v>126.808151</v>
      </c>
      <c r="I65" s="92">
        <f t="shared" si="9"/>
        <v>1156.7</v>
      </c>
      <c r="J65" s="92">
        <f t="shared" si="9"/>
        <v>304.967942</v>
      </c>
      <c r="K65" s="92">
        <f t="shared" si="9"/>
        <v>290.119</v>
      </c>
      <c r="L65" s="92">
        <f t="shared" si="9"/>
        <v>0</v>
      </c>
      <c r="M65" s="92">
        <f t="shared" si="9"/>
        <v>0</v>
      </c>
      <c r="N65" s="92">
        <f t="shared" si="9"/>
        <v>5466.332204</v>
      </c>
      <c r="O65" s="127">
        <f t="shared" si="9"/>
        <v>766</v>
      </c>
      <c r="P65" s="92">
        <f t="shared" si="9"/>
        <v>288.89</v>
      </c>
      <c r="Q65" s="92">
        <f t="shared" si="9"/>
        <v>986.12</v>
      </c>
      <c r="R65" s="92">
        <f t="shared" si="9"/>
        <v>1420.960563</v>
      </c>
      <c r="S65" s="127">
        <f t="shared" si="9"/>
        <v>322</v>
      </c>
      <c r="T65" s="92">
        <f t="shared" si="9"/>
        <v>478.95</v>
      </c>
      <c r="U65" s="92">
        <f t="shared" si="9"/>
        <v>71.05</v>
      </c>
    </row>
    <row r="66" s="1" customFormat="1" ht="21" customHeight="1" spans="1:21">
      <c r="A66" s="93" t="s">
        <v>49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</row>
    <row r="67" s="1" customFormat="1" ht="14.45" customHeight="1" spans="1:21">
      <c r="A67" s="62" t="s">
        <v>4</v>
      </c>
      <c r="B67" s="62" t="s">
        <v>5</v>
      </c>
      <c r="C67" s="63" t="s">
        <v>6</v>
      </c>
      <c r="D67" s="64" t="s">
        <v>7</v>
      </c>
      <c r="E67" s="65" t="s">
        <v>8</v>
      </c>
      <c r="F67" s="65"/>
      <c r="G67" s="66"/>
      <c r="H67" s="67" t="s">
        <v>9</v>
      </c>
      <c r="I67" s="108"/>
      <c r="J67" s="63" t="s">
        <v>10</v>
      </c>
      <c r="K67" s="63" t="s">
        <v>11</v>
      </c>
      <c r="L67" s="109" t="s">
        <v>12</v>
      </c>
      <c r="M67" s="110"/>
      <c r="N67" s="62" t="s">
        <v>13</v>
      </c>
      <c r="O67" s="62" t="s">
        <v>14</v>
      </c>
      <c r="P67" s="63" t="s">
        <v>43</v>
      </c>
      <c r="Q67" s="63" t="s">
        <v>16</v>
      </c>
      <c r="R67" s="63" t="s">
        <v>17</v>
      </c>
      <c r="S67" s="67" t="s">
        <v>18</v>
      </c>
      <c r="T67" s="108"/>
      <c r="U67" s="62" t="s">
        <v>19</v>
      </c>
    </row>
    <row r="68" s="1" customFormat="1" ht="32.4" spans="1:21">
      <c r="A68" s="68"/>
      <c r="B68" s="68"/>
      <c r="C68" s="69"/>
      <c r="D68" s="70"/>
      <c r="E68" s="71" t="s">
        <v>8</v>
      </c>
      <c r="F68" s="71" t="s">
        <v>20</v>
      </c>
      <c r="G68" s="72" t="s">
        <v>21</v>
      </c>
      <c r="H68" s="73" t="s">
        <v>22</v>
      </c>
      <c r="I68" s="73" t="s">
        <v>23</v>
      </c>
      <c r="J68" s="69"/>
      <c r="K68" s="69"/>
      <c r="L68" s="73" t="s">
        <v>24</v>
      </c>
      <c r="M68" s="73" t="s">
        <v>25</v>
      </c>
      <c r="N68" s="68"/>
      <c r="O68" s="68"/>
      <c r="P68" s="69"/>
      <c r="Q68" s="69"/>
      <c r="R68" s="69"/>
      <c r="S68" s="155" t="s">
        <v>26</v>
      </c>
      <c r="T68" s="155" t="s">
        <v>27</v>
      </c>
      <c r="U68" s="68"/>
    </row>
    <row r="69" s="1" customFormat="1" spans="1:21">
      <c r="A69" s="81" t="s">
        <v>28</v>
      </c>
      <c r="B69" s="74">
        <f t="shared" ref="B69:B72" si="10">SUM(H69:N69)+E69+F69</f>
        <v>4412.965536</v>
      </c>
      <c r="C69" s="76">
        <f>B69/B72*100</f>
        <v>56.8826629865858</v>
      </c>
      <c r="D69" s="74">
        <v>11.7351006750727</v>
      </c>
      <c r="E69" s="74">
        <v>586.905355</v>
      </c>
      <c r="F69" s="74">
        <v>0</v>
      </c>
      <c r="G69" s="74">
        <v>385.405355</v>
      </c>
      <c r="H69" s="74">
        <v>167.070464</v>
      </c>
      <c r="I69" s="74">
        <v>910.3</v>
      </c>
      <c r="J69" s="76">
        <v>201.917802</v>
      </c>
      <c r="K69" s="76">
        <v>153.062</v>
      </c>
      <c r="L69" s="101">
        <v>0</v>
      </c>
      <c r="M69" s="101">
        <v>0</v>
      </c>
      <c r="N69" s="100">
        <v>2393.709915</v>
      </c>
      <c r="O69" s="101">
        <v>267</v>
      </c>
      <c r="P69" s="91">
        <v>582.03</v>
      </c>
      <c r="Q69" s="91">
        <v>533.09</v>
      </c>
      <c r="R69" s="100">
        <v>974.642922000001</v>
      </c>
      <c r="S69" s="150">
        <v>511</v>
      </c>
      <c r="T69" s="91">
        <v>528.8</v>
      </c>
      <c r="U69" s="167">
        <v>49.6</v>
      </c>
    </row>
    <row r="70" s="1" customFormat="1" spans="1:22">
      <c r="A70" s="81" t="s">
        <v>29</v>
      </c>
      <c r="B70" s="105">
        <f t="shared" si="10"/>
        <v>2067.61</v>
      </c>
      <c r="C70" s="76">
        <f>B70/B72*100</f>
        <v>26.6512760768804</v>
      </c>
      <c r="D70" s="94">
        <v>47.2289671378218</v>
      </c>
      <c r="E70" s="94">
        <v>486.94</v>
      </c>
      <c r="F70" s="94">
        <v>0</v>
      </c>
      <c r="G70" s="94">
        <v>394</v>
      </c>
      <c r="H70" s="94">
        <v>0</v>
      </c>
      <c r="I70" s="128">
        <v>0</v>
      </c>
      <c r="J70" s="129">
        <v>34.19</v>
      </c>
      <c r="K70" s="130">
        <v>0</v>
      </c>
      <c r="L70" s="128">
        <v>0</v>
      </c>
      <c r="M70" s="128">
        <v>0</v>
      </c>
      <c r="N70" s="129">
        <v>1546.48</v>
      </c>
      <c r="O70" s="128">
        <v>170</v>
      </c>
      <c r="P70" s="94">
        <v>80.09</v>
      </c>
      <c r="Q70" s="94">
        <v>62.89</v>
      </c>
      <c r="R70" s="129">
        <v>44.91</v>
      </c>
      <c r="S70" s="101">
        <v>0</v>
      </c>
      <c r="T70" s="101">
        <v>0</v>
      </c>
      <c r="U70" s="101">
        <v>0</v>
      </c>
      <c r="V70" s="1">
        <v>0</v>
      </c>
    </row>
    <row r="71" s="1" customFormat="1" spans="1:21">
      <c r="A71" s="81" t="s">
        <v>32</v>
      </c>
      <c r="B71" s="105">
        <f t="shared" si="10"/>
        <v>1277.43948</v>
      </c>
      <c r="C71" s="76">
        <f>B71/B72*100</f>
        <v>16.4660609365338</v>
      </c>
      <c r="D71" s="97">
        <v>63.8822673295867</v>
      </c>
      <c r="E71" s="79">
        <v>74.66842</v>
      </c>
      <c r="F71" s="79">
        <v>0</v>
      </c>
      <c r="G71" s="79">
        <v>69.230443</v>
      </c>
      <c r="H71" s="97">
        <v>0</v>
      </c>
      <c r="I71" s="97">
        <v>358.3</v>
      </c>
      <c r="J71" s="137">
        <v>2.23106</v>
      </c>
      <c r="K71" s="138">
        <v>0</v>
      </c>
      <c r="L71" s="139">
        <v>0</v>
      </c>
      <c r="M71" s="139">
        <v>0</v>
      </c>
      <c r="N71" s="117">
        <v>842.24</v>
      </c>
      <c r="O71" s="140">
        <v>35</v>
      </c>
      <c r="P71" s="141">
        <v>18.4</v>
      </c>
      <c r="Q71" s="141">
        <v>53.2</v>
      </c>
      <c r="R71" s="168">
        <v>0</v>
      </c>
      <c r="S71" s="168">
        <v>0</v>
      </c>
      <c r="T71" s="168">
        <v>0</v>
      </c>
      <c r="U71" s="138">
        <v>0</v>
      </c>
    </row>
    <row r="72" s="1" customFormat="1" spans="1:21">
      <c r="A72" s="81" t="s">
        <v>41</v>
      </c>
      <c r="B72" s="105">
        <f t="shared" si="10"/>
        <v>7758.015016</v>
      </c>
      <c r="D72" s="76">
        <v>24.79</v>
      </c>
      <c r="E72" s="92">
        <f t="shared" ref="E72:U72" si="11">SUM(E69:E71)</f>
        <v>1148.513775</v>
      </c>
      <c r="F72" s="92">
        <f t="shared" si="11"/>
        <v>0</v>
      </c>
      <c r="G72" s="92">
        <f t="shared" si="11"/>
        <v>848.635798</v>
      </c>
      <c r="H72" s="92">
        <f t="shared" si="11"/>
        <v>167.070464</v>
      </c>
      <c r="I72" s="92">
        <f t="shared" si="11"/>
        <v>1268.6</v>
      </c>
      <c r="J72" s="92">
        <f t="shared" si="11"/>
        <v>238.338862</v>
      </c>
      <c r="K72" s="92">
        <f t="shared" si="11"/>
        <v>153.062</v>
      </c>
      <c r="L72" s="92">
        <f t="shared" si="11"/>
        <v>0</v>
      </c>
      <c r="M72" s="92">
        <f t="shared" si="11"/>
        <v>0</v>
      </c>
      <c r="N72" s="92">
        <f t="shared" si="11"/>
        <v>4782.429915</v>
      </c>
      <c r="O72" s="127">
        <f t="shared" si="11"/>
        <v>472</v>
      </c>
      <c r="P72" s="92">
        <f t="shared" si="11"/>
        <v>680.52</v>
      </c>
      <c r="Q72" s="92">
        <f t="shared" si="11"/>
        <v>649.18</v>
      </c>
      <c r="R72" s="92">
        <f t="shared" si="11"/>
        <v>1019.552922</v>
      </c>
      <c r="S72" s="92">
        <f t="shared" si="11"/>
        <v>511</v>
      </c>
      <c r="T72" s="92">
        <f t="shared" si="11"/>
        <v>528.8</v>
      </c>
      <c r="U72" s="92">
        <f t="shared" si="11"/>
        <v>49.6</v>
      </c>
    </row>
    <row r="73" s="1" customFormat="1" ht="17.4" spans="1:21">
      <c r="A73" s="93" t="s">
        <v>50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</row>
    <row r="74" s="1" customFormat="1" ht="14.45" customHeight="1" spans="1:21">
      <c r="A74" s="62" t="s">
        <v>4</v>
      </c>
      <c r="B74" s="62" t="s">
        <v>5</v>
      </c>
      <c r="C74" s="63" t="s">
        <v>6</v>
      </c>
      <c r="D74" s="64" t="s">
        <v>7</v>
      </c>
      <c r="E74" s="65" t="s">
        <v>8</v>
      </c>
      <c r="F74" s="65"/>
      <c r="G74" s="66"/>
      <c r="H74" s="67" t="s">
        <v>9</v>
      </c>
      <c r="I74" s="108"/>
      <c r="J74" s="63" t="s">
        <v>10</v>
      </c>
      <c r="K74" s="63" t="s">
        <v>11</v>
      </c>
      <c r="L74" s="109" t="s">
        <v>12</v>
      </c>
      <c r="M74" s="110"/>
      <c r="N74" s="62" t="s">
        <v>13</v>
      </c>
      <c r="O74" s="62" t="s">
        <v>14</v>
      </c>
      <c r="P74" s="63" t="s">
        <v>43</v>
      </c>
      <c r="Q74" s="63" t="s">
        <v>16</v>
      </c>
      <c r="R74" s="63" t="s">
        <v>17</v>
      </c>
      <c r="S74" s="67" t="s">
        <v>18</v>
      </c>
      <c r="T74" s="108"/>
      <c r="U74" s="62" t="s">
        <v>19</v>
      </c>
    </row>
    <row r="75" s="1" customFormat="1" ht="32.4" spans="1:21">
      <c r="A75" s="68"/>
      <c r="B75" s="68"/>
      <c r="C75" s="69"/>
      <c r="D75" s="70"/>
      <c r="E75" s="71" t="s">
        <v>8</v>
      </c>
      <c r="F75" s="71" t="s">
        <v>20</v>
      </c>
      <c r="G75" s="72" t="s">
        <v>21</v>
      </c>
      <c r="H75" s="73" t="s">
        <v>22</v>
      </c>
      <c r="I75" s="73" t="s">
        <v>23</v>
      </c>
      <c r="J75" s="69"/>
      <c r="K75" s="69"/>
      <c r="L75" s="73" t="s">
        <v>24</v>
      </c>
      <c r="M75" s="73" t="s">
        <v>25</v>
      </c>
      <c r="N75" s="68"/>
      <c r="O75" s="68"/>
      <c r="P75" s="69"/>
      <c r="Q75" s="69"/>
      <c r="R75" s="69"/>
      <c r="S75" s="155" t="s">
        <v>26</v>
      </c>
      <c r="T75" s="155" t="s">
        <v>27</v>
      </c>
      <c r="U75" s="68"/>
    </row>
    <row r="76" s="1" customFormat="1" spans="1:21">
      <c r="A76" s="81" t="s">
        <v>28</v>
      </c>
      <c r="B76" s="74">
        <f t="shared" ref="B76:B80" si="12">SUM(H76:N76)+E76+F76</f>
        <v>3716.616212</v>
      </c>
      <c r="C76" s="76">
        <f>B76/B80*100</f>
        <v>70.5747672385361</v>
      </c>
      <c r="D76" s="74">
        <v>5.78204648593976</v>
      </c>
      <c r="E76" s="74">
        <v>543.317007</v>
      </c>
      <c r="F76" s="74">
        <v>0</v>
      </c>
      <c r="G76" s="74">
        <v>343.457367</v>
      </c>
      <c r="H76" s="74">
        <v>31.224476</v>
      </c>
      <c r="I76" s="74">
        <v>635.73</v>
      </c>
      <c r="J76" s="76">
        <v>207.188387</v>
      </c>
      <c r="K76" s="76">
        <v>263.937</v>
      </c>
      <c r="L76" s="101">
        <v>0</v>
      </c>
      <c r="M76" s="101">
        <v>0</v>
      </c>
      <c r="N76" s="100">
        <v>2035.219342</v>
      </c>
      <c r="O76" s="101">
        <v>332</v>
      </c>
      <c r="P76" s="183">
        <v>219.77</v>
      </c>
      <c r="Q76" s="183">
        <v>899.68</v>
      </c>
      <c r="R76" s="100">
        <v>1743.934906</v>
      </c>
      <c r="S76" s="169">
        <v>606</v>
      </c>
      <c r="T76" s="170">
        <v>635.55</v>
      </c>
      <c r="U76" s="167">
        <v>49.65</v>
      </c>
    </row>
    <row r="77" s="1" customFormat="1" spans="1:21">
      <c r="A77" s="81" t="s">
        <v>29</v>
      </c>
      <c r="B77" s="105">
        <f t="shared" si="12"/>
        <v>0</v>
      </c>
      <c r="C77" s="76">
        <f>B77/B80*100</f>
        <v>0</v>
      </c>
      <c r="D77" s="172">
        <v>-100</v>
      </c>
      <c r="E77" s="172">
        <v>0</v>
      </c>
      <c r="F77" s="172">
        <v>0</v>
      </c>
      <c r="G77" s="172">
        <v>0</v>
      </c>
      <c r="H77" s="172">
        <v>0</v>
      </c>
      <c r="I77" s="172">
        <v>0</v>
      </c>
      <c r="J77" s="172">
        <v>0</v>
      </c>
      <c r="K77" s="172">
        <v>0</v>
      </c>
      <c r="L77" s="172">
        <v>0</v>
      </c>
      <c r="M77" s="172">
        <v>0</v>
      </c>
      <c r="N77" s="172">
        <v>0</v>
      </c>
      <c r="O77" s="172">
        <v>0</v>
      </c>
      <c r="P77" s="172">
        <v>2</v>
      </c>
      <c r="Q77" s="172">
        <v>3.34</v>
      </c>
      <c r="R77" s="172">
        <v>0.75</v>
      </c>
      <c r="S77" s="172">
        <v>0</v>
      </c>
      <c r="T77" s="172">
        <v>0</v>
      </c>
      <c r="U77" s="172">
        <v>0</v>
      </c>
    </row>
    <row r="78" s="1" customFormat="1" spans="1:21">
      <c r="A78" s="81" t="s">
        <v>32</v>
      </c>
      <c r="B78" s="105">
        <f t="shared" si="12"/>
        <v>1549.594868</v>
      </c>
      <c r="C78" s="76">
        <f>B78/B80*100</f>
        <v>29.4252327614639</v>
      </c>
      <c r="D78" s="97">
        <v>72.7806167060338</v>
      </c>
      <c r="E78" s="79">
        <v>375.030548</v>
      </c>
      <c r="F78" s="79">
        <v>7.0572</v>
      </c>
      <c r="G78" s="79">
        <v>367.494719</v>
      </c>
      <c r="H78" s="97">
        <v>5</v>
      </c>
      <c r="I78" s="97">
        <v>151.6</v>
      </c>
      <c r="J78" s="137">
        <v>1.20712</v>
      </c>
      <c r="K78" s="138">
        <v>0</v>
      </c>
      <c r="L78" s="139">
        <v>0</v>
      </c>
      <c r="M78" s="139">
        <v>0</v>
      </c>
      <c r="N78" s="117">
        <v>1009.7</v>
      </c>
      <c r="O78" s="140">
        <v>109</v>
      </c>
      <c r="P78" s="141">
        <v>20.4</v>
      </c>
      <c r="Q78" s="141">
        <v>0</v>
      </c>
      <c r="R78" s="168">
        <v>0</v>
      </c>
      <c r="S78" s="169">
        <v>0</v>
      </c>
      <c r="T78" s="168">
        <v>0</v>
      </c>
      <c r="U78" s="138">
        <v>0</v>
      </c>
    </row>
    <row r="79" s="1" customFormat="1" spans="1:21">
      <c r="A79" s="81" t="s">
        <v>35</v>
      </c>
      <c r="B79" s="105">
        <f t="shared" si="12"/>
        <v>0</v>
      </c>
      <c r="C79" s="76">
        <f>B79/B80*100</f>
        <v>0</v>
      </c>
      <c r="D79" s="172">
        <v>0</v>
      </c>
      <c r="E79" s="172">
        <v>0</v>
      </c>
      <c r="F79" s="172">
        <v>0</v>
      </c>
      <c r="G79" s="172">
        <v>0</v>
      </c>
      <c r="H79" s="172">
        <v>0</v>
      </c>
      <c r="I79" s="172">
        <v>0</v>
      </c>
      <c r="J79" s="172">
        <v>0</v>
      </c>
      <c r="K79" s="172">
        <v>0</v>
      </c>
      <c r="L79" s="172">
        <v>0</v>
      </c>
      <c r="M79" s="172">
        <v>0</v>
      </c>
      <c r="N79" s="172">
        <v>0</v>
      </c>
      <c r="O79" s="172">
        <v>0</v>
      </c>
      <c r="P79" s="172">
        <v>0</v>
      </c>
      <c r="Q79" s="172">
        <v>0</v>
      </c>
      <c r="R79" s="172">
        <v>0</v>
      </c>
      <c r="S79" s="172">
        <v>0</v>
      </c>
      <c r="T79" s="172">
        <v>0</v>
      </c>
      <c r="U79" s="172">
        <v>0</v>
      </c>
    </row>
    <row r="80" s="1" customFormat="1" spans="1:21">
      <c r="A80" s="81" t="s">
        <v>41</v>
      </c>
      <c r="B80" s="105">
        <f t="shared" si="12"/>
        <v>5266.21108</v>
      </c>
      <c r="C80" s="81"/>
      <c r="D80" s="76">
        <v>-13.94</v>
      </c>
      <c r="E80" s="92">
        <f t="shared" ref="E80:U80" si="13">SUM(E76:E79)</f>
        <v>918.347555</v>
      </c>
      <c r="F80" s="92">
        <f t="shared" si="13"/>
        <v>7.0572</v>
      </c>
      <c r="G80" s="92">
        <f t="shared" si="13"/>
        <v>710.952086</v>
      </c>
      <c r="H80" s="92">
        <f t="shared" si="13"/>
        <v>36.224476</v>
      </c>
      <c r="I80" s="92">
        <f t="shared" si="13"/>
        <v>787.33</v>
      </c>
      <c r="J80" s="92">
        <f t="shared" si="13"/>
        <v>208.395507</v>
      </c>
      <c r="K80" s="92">
        <f t="shared" si="13"/>
        <v>263.937</v>
      </c>
      <c r="L80" s="92">
        <f t="shared" si="13"/>
        <v>0</v>
      </c>
      <c r="M80" s="92">
        <f t="shared" si="13"/>
        <v>0</v>
      </c>
      <c r="N80" s="92">
        <f t="shared" si="13"/>
        <v>3044.919342</v>
      </c>
      <c r="O80" s="127">
        <f t="shared" si="13"/>
        <v>441</v>
      </c>
      <c r="P80" s="92">
        <f t="shared" si="13"/>
        <v>242.17</v>
      </c>
      <c r="Q80" s="92">
        <f t="shared" si="13"/>
        <v>903.02</v>
      </c>
      <c r="R80" s="92">
        <f t="shared" si="13"/>
        <v>1744.684906</v>
      </c>
      <c r="S80" s="169">
        <f t="shared" si="13"/>
        <v>606</v>
      </c>
      <c r="T80" s="92">
        <f t="shared" si="13"/>
        <v>635.55</v>
      </c>
      <c r="U80" s="92">
        <f t="shared" si="13"/>
        <v>49.65</v>
      </c>
    </row>
    <row r="81" s="1" customFormat="1" ht="17.4" spans="1:21">
      <c r="A81" s="93" t="s">
        <v>51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</row>
    <row r="82" s="1" customFormat="1" ht="14.45" customHeight="1" spans="1:21">
      <c r="A82" s="62" t="s">
        <v>4</v>
      </c>
      <c r="B82" s="62" t="s">
        <v>5</v>
      </c>
      <c r="C82" s="63" t="s">
        <v>6</v>
      </c>
      <c r="D82" s="64" t="s">
        <v>7</v>
      </c>
      <c r="E82" s="65" t="s">
        <v>8</v>
      </c>
      <c r="F82" s="65"/>
      <c r="G82" s="66"/>
      <c r="H82" s="67" t="s">
        <v>9</v>
      </c>
      <c r="I82" s="108"/>
      <c r="J82" s="63" t="s">
        <v>10</v>
      </c>
      <c r="K82" s="63" t="s">
        <v>11</v>
      </c>
      <c r="L82" s="109" t="s">
        <v>12</v>
      </c>
      <c r="M82" s="110"/>
      <c r="N82" s="62" t="s">
        <v>13</v>
      </c>
      <c r="O82" s="62" t="s">
        <v>14</v>
      </c>
      <c r="P82" s="63" t="s">
        <v>43</v>
      </c>
      <c r="Q82" s="63" t="s">
        <v>16</v>
      </c>
      <c r="R82" s="63" t="s">
        <v>17</v>
      </c>
      <c r="S82" s="67" t="s">
        <v>18</v>
      </c>
      <c r="T82" s="108"/>
      <c r="U82" s="62" t="s">
        <v>19</v>
      </c>
    </row>
    <row r="83" s="1" customFormat="1" ht="32.4" spans="1:21">
      <c r="A83" s="68"/>
      <c r="B83" s="68"/>
      <c r="C83" s="69"/>
      <c r="D83" s="70"/>
      <c r="E83" s="71" t="s">
        <v>8</v>
      </c>
      <c r="F83" s="71" t="s">
        <v>20</v>
      </c>
      <c r="G83" s="72" t="s">
        <v>21</v>
      </c>
      <c r="H83" s="73" t="s">
        <v>22</v>
      </c>
      <c r="I83" s="73" t="s">
        <v>23</v>
      </c>
      <c r="J83" s="69"/>
      <c r="K83" s="69"/>
      <c r="L83" s="73" t="s">
        <v>24</v>
      </c>
      <c r="M83" s="73" t="s">
        <v>25</v>
      </c>
      <c r="N83" s="68"/>
      <c r="O83" s="68"/>
      <c r="P83" s="69"/>
      <c r="Q83" s="69"/>
      <c r="R83" s="69"/>
      <c r="S83" s="155" t="s">
        <v>26</v>
      </c>
      <c r="T83" s="155" t="s">
        <v>27</v>
      </c>
      <c r="U83" s="68"/>
    </row>
    <row r="84" s="1" customFormat="1" spans="1:21">
      <c r="A84" s="81" t="s">
        <v>29</v>
      </c>
      <c r="B84" s="74">
        <f t="shared" ref="B84:B88" si="14">SUM(H84:N84)+E84+F84</f>
        <v>6429.5</v>
      </c>
      <c r="C84" s="76">
        <f>B84/B88*100</f>
        <v>69.8677185850403</v>
      </c>
      <c r="D84" s="94">
        <v>3.42436886925693</v>
      </c>
      <c r="E84" s="94">
        <v>1991.66</v>
      </c>
      <c r="F84" s="94">
        <v>0</v>
      </c>
      <c r="G84" s="94">
        <v>3556.22</v>
      </c>
      <c r="H84" s="94">
        <v>0.79</v>
      </c>
      <c r="I84" s="128">
        <v>0</v>
      </c>
      <c r="J84" s="129">
        <v>397.54</v>
      </c>
      <c r="K84" s="130">
        <v>0</v>
      </c>
      <c r="L84" s="128">
        <v>0</v>
      </c>
      <c r="M84" s="128">
        <v>0</v>
      </c>
      <c r="N84" s="129">
        <v>4039.51</v>
      </c>
      <c r="O84" s="128">
        <v>339</v>
      </c>
      <c r="P84" s="94">
        <v>628.16</v>
      </c>
      <c r="Q84" s="94">
        <v>2260.28</v>
      </c>
      <c r="R84" s="129">
        <v>2175.06</v>
      </c>
      <c r="S84" s="101">
        <v>0</v>
      </c>
      <c r="T84" s="101">
        <v>0</v>
      </c>
      <c r="U84" s="101">
        <v>0</v>
      </c>
    </row>
    <row r="85" s="1" customFormat="1" spans="1:21">
      <c r="A85" s="81" t="s">
        <v>30</v>
      </c>
      <c r="B85" s="74">
        <f t="shared" si="14"/>
        <v>0</v>
      </c>
      <c r="C85" s="76">
        <f>B85/B88*100</f>
        <v>0</v>
      </c>
      <c r="D85" s="172">
        <v>0</v>
      </c>
      <c r="E85" s="172">
        <v>0</v>
      </c>
      <c r="F85" s="172">
        <v>0</v>
      </c>
      <c r="G85" s="172">
        <v>0</v>
      </c>
      <c r="H85" s="172">
        <v>0</v>
      </c>
      <c r="I85" s="172">
        <v>0</v>
      </c>
      <c r="J85" s="172">
        <v>0</v>
      </c>
      <c r="K85" s="172">
        <v>0</v>
      </c>
      <c r="L85" s="172">
        <v>0</v>
      </c>
      <c r="M85" s="172">
        <v>0</v>
      </c>
      <c r="N85" s="172">
        <v>0</v>
      </c>
      <c r="O85" s="172">
        <v>0</v>
      </c>
      <c r="P85" s="172">
        <v>0</v>
      </c>
      <c r="Q85" s="172">
        <v>0</v>
      </c>
      <c r="R85" s="172">
        <v>0</v>
      </c>
      <c r="S85" s="172">
        <v>0</v>
      </c>
      <c r="T85" s="172">
        <v>0</v>
      </c>
      <c r="U85" s="172">
        <v>0</v>
      </c>
    </row>
    <row r="86" s="1" customFormat="1" spans="1:21">
      <c r="A86" s="81" t="s">
        <v>32</v>
      </c>
      <c r="B86" s="74">
        <f t="shared" si="14"/>
        <v>1399.572804</v>
      </c>
      <c r="C86" s="76">
        <f>B86/B88*100</f>
        <v>15.2087967663345</v>
      </c>
      <c r="D86" s="97">
        <v>-11.4014487443055</v>
      </c>
      <c r="E86" s="79">
        <v>236.228624</v>
      </c>
      <c r="F86" s="79">
        <v>27.401</v>
      </c>
      <c r="G86" s="79">
        <v>207.215395</v>
      </c>
      <c r="H86" s="97">
        <v>56.95</v>
      </c>
      <c r="I86" s="97">
        <v>229.4</v>
      </c>
      <c r="J86" s="137">
        <v>4.02318</v>
      </c>
      <c r="K86" s="138">
        <v>0</v>
      </c>
      <c r="L86" s="139">
        <v>0</v>
      </c>
      <c r="M86" s="139">
        <v>0</v>
      </c>
      <c r="N86" s="117">
        <v>845.57</v>
      </c>
      <c r="O86" s="140">
        <v>66</v>
      </c>
      <c r="P86" s="141">
        <v>20.9</v>
      </c>
      <c r="Q86" s="137">
        <v>103.646</v>
      </c>
      <c r="R86" s="168">
        <v>0</v>
      </c>
      <c r="S86" s="133">
        <v>0</v>
      </c>
      <c r="T86" s="168">
        <v>0</v>
      </c>
      <c r="U86" s="138">
        <v>0</v>
      </c>
    </row>
    <row r="87" s="1" customFormat="1" spans="1:21">
      <c r="A87" s="81" t="s">
        <v>38</v>
      </c>
      <c r="B87" s="74">
        <f t="shared" si="14"/>
        <v>1373.31727</v>
      </c>
      <c r="C87" s="76">
        <f>B87/B88*100</f>
        <v>14.9234846486252</v>
      </c>
      <c r="D87" s="97" t="s">
        <v>46</v>
      </c>
      <c r="E87" s="79">
        <v>348.53727</v>
      </c>
      <c r="F87" s="79">
        <v>0</v>
      </c>
      <c r="G87" s="79">
        <v>313.66308</v>
      </c>
      <c r="H87" s="97">
        <v>156</v>
      </c>
      <c r="I87" s="97">
        <v>674</v>
      </c>
      <c r="J87" s="137">
        <v>0</v>
      </c>
      <c r="K87" s="138">
        <v>0</v>
      </c>
      <c r="L87" s="139">
        <v>0</v>
      </c>
      <c r="M87" s="139">
        <v>0</v>
      </c>
      <c r="N87" s="117">
        <v>194.78</v>
      </c>
      <c r="O87" s="140">
        <v>97</v>
      </c>
      <c r="P87" s="141">
        <v>4.68</v>
      </c>
      <c r="Q87" s="141">
        <v>0</v>
      </c>
      <c r="R87" s="168">
        <v>0</v>
      </c>
      <c r="S87" s="133">
        <v>0</v>
      </c>
      <c r="T87" s="168">
        <v>0</v>
      </c>
      <c r="U87" s="138">
        <v>0</v>
      </c>
    </row>
    <row r="88" s="1" customFormat="1" spans="1:21">
      <c r="A88" s="81" t="s">
        <v>41</v>
      </c>
      <c r="B88" s="74">
        <f t="shared" si="14"/>
        <v>9202.390074</v>
      </c>
      <c r="C88" s="81"/>
      <c r="D88" s="74">
        <v>10.59</v>
      </c>
      <c r="E88" s="74">
        <f t="shared" ref="E88:U88" si="15">SUM(E84:E87)</f>
        <v>2576.425894</v>
      </c>
      <c r="F88" s="74">
        <f t="shared" si="15"/>
        <v>27.401</v>
      </c>
      <c r="G88" s="74">
        <f t="shared" si="15"/>
        <v>4077.098475</v>
      </c>
      <c r="H88" s="74">
        <f t="shared" si="15"/>
        <v>213.74</v>
      </c>
      <c r="I88" s="74">
        <f t="shared" si="15"/>
        <v>903.4</v>
      </c>
      <c r="J88" s="74">
        <f t="shared" si="15"/>
        <v>401.56318</v>
      </c>
      <c r="K88" s="74">
        <f t="shared" si="15"/>
        <v>0</v>
      </c>
      <c r="L88" s="74">
        <f t="shared" si="15"/>
        <v>0</v>
      </c>
      <c r="M88" s="74">
        <f t="shared" si="15"/>
        <v>0</v>
      </c>
      <c r="N88" s="74">
        <f t="shared" si="15"/>
        <v>5079.86</v>
      </c>
      <c r="O88" s="84">
        <f t="shared" si="15"/>
        <v>502</v>
      </c>
      <c r="P88" s="74">
        <f t="shared" si="15"/>
        <v>653.74</v>
      </c>
      <c r="Q88" s="74">
        <f t="shared" si="15"/>
        <v>2363.926</v>
      </c>
      <c r="R88" s="74">
        <f t="shared" si="15"/>
        <v>2175.06</v>
      </c>
      <c r="S88" s="133">
        <f t="shared" si="15"/>
        <v>0</v>
      </c>
      <c r="T88" s="74">
        <f t="shared" si="15"/>
        <v>0</v>
      </c>
      <c r="U88" s="74">
        <f t="shared" si="15"/>
        <v>0</v>
      </c>
    </row>
    <row r="89" s="1" customFormat="1" ht="17.4" spans="1:21">
      <c r="A89" s="93" t="s">
        <v>52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</row>
    <row r="90" s="1" customFormat="1" ht="14.45" customHeight="1" spans="1:21">
      <c r="A90" s="62" t="s">
        <v>4</v>
      </c>
      <c r="B90" s="62" t="s">
        <v>5</v>
      </c>
      <c r="C90" s="63" t="s">
        <v>6</v>
      </c>
      <c r="D90" s="64" t="s">
        <v>7</v>
      </c>
      <c r="E90" s="65" t="s">
        <v>8</v>
      </c>
      <c r="F90" s="65"/>
      <c r="G90" s="66"/>
      <c r="H90" s="67" t="s">
        <v>9</v>
      </c>
      <c r="I90" s="108"/>
      <c r="J90" s="63" t="s">
        <v>10</v>
      </c>
      <c r="K90" s="63" t="s">
        <v>11</v>
      </c>
      <c r="L90" s="109" t="s">
        <v>12</v>
      </c>
      <c r="M90" s="110"/>
      <c r="N90" s="62" t="s">
        <v>13</v>
      </c>
      <c r="O90" s="62" t="s">
        <v>14</v>
      </c>
      <c r="P90" s="63" t="s">
        <v>43</v>
      </c>
      <c r="Q90" s="63" t="s">
        <v>16</v>
      </c>
      <c r="R90" s="63" t="s">
        <v>17</v>
      </c>
      <c r="S90" s="67" t="s">
        <v>18</v>
      </c>
      <c r="T90" s="108"/>
      <c r="U90" s="62" t="s">
        <v>19</v>
      </c>
    </row>
    <row r="91" s="1" customFormat="1" ht="32.4" spans="1:21">
      <c r="A91" s="68"/>
      <c r="B91" s="68"/>
      <c r="C91" s="69"/>
      <c r="D91" s="70"/>
      <c r="E91" s="71" t="s">
        <v>8</v>
      </c>
      <c r="F91" s="71" t="s">
        <v>20</v>
      </c>
      <c r="G91" s="72" t="s">
        <v>21</v>
      </c>
      <c r="H91" s="73" t="s">
        <v>22</v>
      </c>
      <c r="I91" s="73" t="s">
        <v>23</v>
      </c>
      <c r="J91" s="69"/>
      <c r="K91" s="69"/>
      <c r="L91" s="73" t="s">
        <v>24</v>
      </c>
      <c r="M91" s="73" t="s">
        <v>25</v>
      </c>
      <c r="N91" s="68"/>
      <c r="O91" s="68"/>
      <c r="P91" s="69"/>
      <c r="Q91" s="69"/>
      <c r="R91" s="69"/>
      <c r="S91" s="155" t="s">
        <v>26</v>
      </c>
      <c r="T91" s="155" t="s">
        <v>27</v>
      </c>
      <c r="U91" s="68"/>
    </row>
    <row r="92" s="1" customFormat="1" spans="1:21">
      <c r="A92" s="81" t="s">
        <v>28</v>
      </c>
      <c r="B92" s="74">
        <f t="shared" ref="B92:B105" si="16">SUM(H92:N92)+E92+F92</f>
        <v>17181.321121</v>
      </c>
      <c r="C92" s="76">
        <f>B92/B105*100</f>
        <v>12.9608367148235</v>
      </c>
      <c r="D92" s="76">
        <v>28.9359399705977</v>
      </c>
      <c r="E92" s="74">
        <v>2237.99</v>
      </c>
      <c r="F92" s="74">
        <v>0</v>
      </c>
      <c r="G92" s="74">
        <v>1481.81</v>
      </c>
      <c r="H92" s="74">
        <v>212.85</v>
      </c>
      <c r="I92" s="184">
        <v>2843.9</v>
      </c>
      <c r="J92" s="76">
        <v>536.654</v>
      </c>
      <c r="K92" s="76">
        <v>296.316</v>
      </c>
      <c r="L92" s="101">
        <v>0</v>
      </c>
      <c r="M92" s="100">
        <v>3934.511121</v>
      </c>
      <c r="N92" s="100">
        <v>7119.1</v>
      </c>
      <c r="O92" s="101">
        <v>798</v>
      </c>
      <c r="P92" s="91">
        <v>671.77</v>
      </c>
      <c r="Q92" s="91">
        <v>2957.49</v>
      </c>
      <c r="R92" s="100">
        <v>2812.05</v>
      </c>
      <c r="S92" s="150">
        <v>2742</v>
      </c>
      <c r="T92" s="91">
        <v>5705.27</v>
      </c>
      <c r="U92" s="167">
        <v>158.06</v>
      </c>
    </row>
    <row r="93" s="1" customFormat="1" spans="1:22">
      <c r="A93" s="81" t="s">
        <v>29</v>
      </c>
      <c r="B93" s="74">
        <f t="shared" si="16"/>
        <v>25062.13</v>
      </c>
      <c r="C93" s="76">
        <f>B93/B105*100</f>
        <v>18.905774030302</v>
      </c>
      <c r="D93" s="76">
        <v>14.0521619148213</v>
      </c>
      <c r="E93" s="74">
        <v>5584.91</v>
      </c>
      <c r="F93" s="74">
        <v>0</v>
      </c>
      <c r="G93" s="74">
        <v>682.8</v>
      </c>
      <c r="H93" s="74">
        <v>0.28</v>
      </c>
      <c r="I93" s="74">
        <v>0</v>
      </c>
      <c r="J93" s="120">
        <v>534.18</v>
      </c>
      <c r="K93" s="120">
        <v>585.7</v>
      </c>
      <c r="L93" s="101">
        <v>0</v>
      </c>
      <c r="M93" s="101">
        <v>0</v>
      </c>
      <c r="N93" s="120">
        <v>18357.06</v>
      </c>
      <c r="O93" s="84">
        <v>1466</v>
      </c>
      <c r="P93" s="74">
        <v>360.26</v>
      </c>
      <c r="Q93" s="74">
        <v>1377.7</v>
      </c>
      <c r="R93" s="91">
        <v>815.72</v>
      </c>
      <c r="S93" s="101">
        <v>0</v>
      </c>
      <c r="T93" s="101">
        <v>0</v>
      </c>
      <c r="U93" s="101">
        <v>0</v>
      </c>
      <c r="V93" s="1">
        <v>0</v>
      </c>
    </row>
    <row r="94" s="1" customFormat="1" spans="1:21">
      <c r="A94" s="81" t="s">
        <v>30</v>
      </c>
      <c r="B94" s="173">
        <f t="shared" si="16"/>
        <v>2339.3893</v>
      </c>
      <c r="C94" s="76">
        <f>B94/B105*100</f>
        <v>1.76473290477331</v>
      </c>
      <c r="D94" s="95">
        <v>-10.8406058125523</v>
      </c>
      <c r="E94" s="174">
        <v>567.9813</v>
      </c>
      <c r="F94" s="174">
        <v>4.0252</v>
      </c>
      <c r="G94" s="174">
        <v>328.60095</v>
      </c>
      <c r="H94" s="132">
        <v>122.235</v>
      </c>
      <c r="I94" s="132">
        <v>0</v>
      </c>
      <c r="J94" s="132">
        <v>110.4278</v>
      </c>
      <c r="K94" s="133">
        <v>0</v>
      </c>
      <c r="L94" s="134">
        <v>0</v>
      </c>
      <c r="M94" s="133">
        <v>0</v>
      </c>
      <c r="N94" s="144">
        <v>1534.72</v>
      </c>
      <c r="O94" s="185">
        <v>56</v>
      </c>
      <c r="P94" s="186">
        <v>557.99</v>
      </c>
      <c r="Q94" s="186">
        <v>2920.57</v>
      </c>
      <c r="R94" s="133">
        <v>6025.29</v>
      </c>
      <c r="S94" s="133">
        <v>226</v>
      </c>
      <c r="T94" s="133">
        <v>316.42</v>
      </c>
      <c r="U94" s="192">
        <v>235.7</v>
      </c>
    </row>
    <row r="95" s="1" customFormat="1" spans="1:21">
      <c r="A95" s="81" t="s">
        <v>31</v>
      </c>
      <c r="B95" s="173">
        <f t="shared" si="16"/>
        <v>4746.49</v>
      </c>
      <c r="C95" s="76">
        <f>B95/B105*100</f>
        <v>3.58054432632374</v>
      </c>
      <c r="D95" s="88">
        <v>0.771311377957435</v>
      </c>
      <c r="E95" s="74">
        <v>678.2</v>
      </c>
      <c r="F95" s="74">
        <v>0</v>
      </c>
      <c r="G95" s="74">
        <v>509.17</v>
      </c>
      <c r="H95" s="100">
        <v>144.3</v>
      </c>
      <c r="I95" s="84">
        <v>0</v>
      </c>
      <c r="J95" s="74">
        <v>33.42</v>
      </c>
      <c r="K95" s="101">
        <v>0</v>
      </c>
      <c r="L95" s="101">
        <v>0</v>
      </c>
      <c r="M95" s="101">
        <v>0</v>
      </c>
      <c r="N95" s="100">
        <v>3890.57</v>
      </c>
      <c r="O95" s="101">
        <v>151</v>
      </c>
      <c r="P95" s="91">
        <v>16.14</v>
      </c>
      <c r="Q95" s="91">
        <v>2363.63</v>
      </c>
      <c r="R95" s="91">
        <v>1392.69</v>
      </c>
      <c r="S95" s="101">
        <v>0</v>
      </c>
      <c r="T95" s="101">
        <v>0</v>
      </c>
      <c r="U95" s="74">
        <v>147.05</v>
      </c>
    </row>
    <row r="96" s="1" customFormat="1" spans="1:21">
      <c r="A96" s="81" t="s">
        <v>32</v>
      </c>
      <c r="B96" s="173">
        <f t="shared" si="16"/>
        <v>12990.502109</v>
      </c>
      <c r="C96" s="76">
        <f>B96/B105*100</f>
        <v>9.79946626295991</v>
      </c>
      <c r="D96" s="137">
        <v>83.2493122697247</v>
      </c>
      <c r="E96" s="79">
        <v>2471.154969</v>
      </c>
      <c r="F96" s="79">
        <v>149.9839</v>
      </c>
      <c r="G96" s="79">
        <v>2009.33514</v>
      </c>
      <c r="H96" s="97">
        <v>390.749</v>
      </c>
      <c r="I96" s="97">
        <v>5467.8</v>
      </c>
      <c r="J96" s="137">
        <v>26.36424</v>
      </c>
      <c r="K96" s="138">
        <v>0</v>
      </c>
      <c r="L96" s="139">
        <v>0</v>
      </c>
      <c r="M96" s="139">
        <v>0</v>
      </c>
      <c r="N96" s="117">
        <v>4484.45</v>
      </c>
      <c r="O96" s="140">
        <v>557</v>
      </c>
      <c r="P96" s="141">
        <v>128.3</v>
      </c>
      <c r="Q96" s="137">
        <v>882.1156</v>
      </c>
      <c r="R96" s="168">
        <v>606.309</v>
      </c>
      <c r="S96" s="150">
        <v>390</v>
      </c>
      <c r="T96" s="168">
        <v>368.67</v>
      </c>
      <c r="U96" s="138">
        <v>0</v>
      </c>
    </row>
    <row r="97" s="1" customFormat="1" spans="1:21">
      <c r="A97" s="81" t="s">
        <v>33</v>
      </c>
      <c r="B97" s="173">
        <f t="shared" si="16"/>
        <v>7729.134775</v>
      </c>
      <c r="C97" s="76">
        <f>B97/B105*100</f>
        <v>5.83052100942334</v>
      </c>
      <c r="D97" s="175">
        <v>-25.973303588446</v>
      </c>
      <c r="E97" s="153">
        <v>387.0491</v>
      </c>
      <c r="F97" s="153">
        <v>479.142441</v>
      </c>
      <c r="G97" s="153">
        <v>329.310975</v>
      </c>
      <c r="H97" s="153">
        <v>1013.4953</v>
      </c>
      <c r="I97" s="153">
        <v>4618.61062</v>
      </c>
      <c r="J97" s="187">
        <v>23.807314</v>
      </c>
      <c r="K97" s="107">
        <v>0</v>
      </c>
      <c r="L97" s="107">
        <v>0</v>
      </c>
      <c r="M97" s="107">
        <v>0</v>
      </c>
      <c r="N97" s="153">
        <v>1207.03</v>
      </c>
      <c r="O97" s="188">
        <v>216</v>
      </c>
      <c r="P97" s="153">
        <v>123.49</v>
      </c>
      <c r="Q97" s="153">
        <v>1139.2</v>
      </c>
      <c r="R97" s="153">
        <v>1207</v>
      </c>
      <c r="S97" s="150">
        <v>36</v>
      </c>
      <c r="T97" s="153">
        <v>102.77</v>
      </c>
      <c r="U97" s="107">
        <v>0</v>
      </c>
    </row>
    <row r="98" s="1" customFormat="1" spans="1:21">
      <c r="A98" s="81" t="s">
        <v>34</v>
      </c>
      <c r="B98" s="173">
        <f t="shared" si="16"/>
        <v>9802.88</v>
      </c>
      <c r="C98" s="76">
        <f>B98/B105*100</f>
        <v>7.39486364990393</v>
      </c>
      <c r="D98" s="88">
        <v>-68.4853628583737</v>
      </c>
      <c r="E98" s="91">
        <v>451.35</v>
      </c>
      <c r="F98" s="91">
        <v>0</v>
      </c>
      <c r="G98" s="91">
        <v>338.3762</v>
      </c>
      <c r="H98" s="100">
        <v>814.81</v>
      </c>
      <c r="I98" s="100">
        <v>5227.48</v>
      </c>
      <c r="J98" s="100">
        <v>22.36</v>
      </c>
      <c r="K98" s="84">
        <v>0</v>
      </c>
      <c r="L98" s="84">
        <v>0</v>
      </c>
      <c r="M98" s="84">
        <v>0</v>
      </c>
      <c r="N98" s="100">
        <v>3286.88</v>
      </c>
      <c r="O98" s="189">
        <v>226</v>
      </c>
      <c r="P98" s="100">
        <v>79.3</v>
      </c>
      <c r="Q98" s="100">
        <v>4020.63</v>
      </c>
      <c r="R98" s="100">
        <v>15097.29</v>
      </c>
      <c r="S98" s="150">
        <v>132</v>
      </c>
      <c r="T98" s="100">
        <v>518.29</v>
      </c>
      <c r="U98" s="100">
        <v>130.94</v>
      </c>
    </row>
    <row r="99" s="1" customFormat="1" spans="1:21">
      <c r="A99" s="81" t="s">
        <v>35</v>
      </c>
      <c r="B99" s="173">
        <f t="shared" si="16"/>
        <v>6744</v>
      </c>
      <c r="C99" s="76">
        <f>B99/B105*100</f>
        <v>5.08737844949159</v>
      </c>
      <c r="D99" s="88">
        <v>19.5259371638112</v>
      </c>
      <c r="E99" s="101">
        <v>0</v>
      </c>
      <c r="F99" s="101">
        <v>0</v>
      </c>
      <c r="G99" s="101">
        <v>0</v>
      </c>
      <c r="H99" s="88">
        <v>564</v>
      </c>
      <c r="I99" s="88">
        <v>5558</v>
      </c>
      <c r="J99" s="101">
        <v>0</v>
      </c>
      <c r="K99" s="101">
        <v>0</v>
      </c>
      <c r="L99" s="101">
        <v>0</v>
      </c>
      <c r="M99" s="101">
        <v>0</v>
      </c>
      <c r="N99" s="100">
        <v>622</v>
      </c>
      <c r="O99" s="101">
        <v>16</v>
      </c>
      <c r="P99" s="101">
        <v>5.8</v>
      </c>
      <c r="Q99" s="101">
        <v>124.98</v>
      </c>
      <c r="R99" s="91">
        <v>22.5</v>
      </c>
      <c r="S99" s="101">
        <v>11</v>
      </c>
      <c r="T99" s="101">
        <v>17.92</v>
      </c>
      <c r="U99" s="101">
        <v>43.43</v>
      </c>
    </row>
    <row r="100" s="1" customFormat="1" spans="1:21">
      <c r="A100" s="81" t="s">
        <v>36</v>
      </c>
      <c r="B100" s="173">
        <f t="shared" si="16"/>
        <v>3496.55</v>
      </c>
      <c r="C100" s="76">
        <f>B100/B105*100</f>
        <v>2.63764429382708</v>
      </c>
      <c r="D100" s="86">
        <v>-82.8506168588802</v>
      </c>
      <c r="E100" s="87">
        <v>146.19</v>
      </c>
      <c r="F100" s="87">
        <v>0</v>
      </c>
      <c r="G100" s="87">
        <v>125.19</v>
      </c>
      <c r="H100" s="87">
        <v>107.78</v>
      </c>
      <c r="I100" s="86">
        <v>2251.1</v>
      </c>
      <c r="J100" s="87">
        <v>0</v>
      </c>
      <c r="K100" s="190">
        <v>0</v>
      </c>
      <c r="L100" s="125">
        <v>0</v>
      </c>
      <c r="M100" s="125">
        <v>0</v>
      </c>
      <c r="N100" s="124">
        <v>991.48</v>
      </c>
      <c r="O100" s="125">
        <v>136</v>
      </c>
      <c r="P100" s="151">
        <v>0</v>
      </c>
      <c r="Q100" s="151">
        <v>4.46</v>
      </c>
      <c r="R100" s="125">
        <v>6660.07</v>
      </c>
      <c r="S100" s="125">
        <v>57</v>
      </c>
      <c r="T100" s="125">
        <v>168.21</v>
      </c>
      <c r="U100" s="87">
        <v>31.15</v>
      </c>
    </row>
    <row r="101" s="1" customFormat="1" spans="1:21">
      <c r="A101" s="81" t="s">
        <v>37</v>
      </c>
      <c r="B101" s="173">
        <f t="shared" si="16"/>
        <v>18324.73</v>
      </c>
      <c r="C101" s="76">
        <f>B101/B105*100</f>
        <v>13.823374331962</v>
      </c>
      <c r="D101" s="88">
        <v>16.7436049682223</v>
      </c>
      <c r="E101" s="100">
        <v>215.37</v>
      </c>
      <c r="F101" s="100">
        <v>16.6</v>
      </c>
      <c r="G101" s="100">
        <v>28.76</v>
      </c>
      <c r="H101" s="88">
        <v>704.7</v>
      </c>
      <c r="I101" s="100">
        <v>16725.6</v>
      </c>
      <c r="J101" s="100">
        <v>0</v>
      </c>
      <c r="K101" s="101">
        <v>0</v>
      </c>
      <c r="L101" s="101">
        <v>0</v>
      </c>
      <c r="M101" s="101">
        <v>0</v>
      </c>
      <c r="N101" s="100">
        <v>662.46</v>
      </c>
      <c r="O101" s="101">
        <v>80</v>
      </c>
      <c r="P101" s="101">
        <v>18.95</v>
      </c>
      <c r="Q101" s="101">
        <v>0</v>
      </c>
      <c r="R101" s="101">
        <v>13136.95</v>
      </c>
      <c r="S101" s="101">
        <v>38</v>
      </c>
      <c r="T101" s="101">
        <v>272.05</v>
      </c>
      <c r="U101" s="100">
        <v>97.3</v>
      </c>
    </row>
    <row r="102" s="1" customFormat="1" spans="1:21">
      <c r="A102" s="81" t="s">
        <v>38</v>
      </c>
      <c r="B102" s="173">
        <f t="shared" si="16"/>
        <v>19941.42898</v>
      </c>
      <c r="C102" s="76">
        <f>B102/B105*100</f>
        <v>15.0429412877994</v>
      </c>
      <c r="D102" s="88">
        <v>43.076349359799</v>
      </c>
      <c r="E102" s="91">
        <v>2122.74898</v>
      </c>
      <c r="F102" s="91">
        <v>0</v>
      </c>
      <c r="G102" s="91">
        <v>1967.599184</v>
      </c>
      <c r="H102" s="91">
        <v>3362</v>
      </c>
      <c r="I102" s="91">
        <v>13113</v>
      </c>
      <c r="J102" s="91">
        <v>53.81</v>
      </c>
      <c r="K102" s="150">
        <v>0</v>
      </c>
      <c r="L102" s="150">
        <v>0</v>
      </c>
      <c r="M102" s="150">
        <v>0</v>
      </c>
      <c r="N102" s="150">
        <v>1289.87</v>
      </c>
      <c r="O102" s="113">
        <v>835</v>
      </c>
      <c r="P102" s="91">
        <v>140.8</v>
      </c>
      <c r="Q102" s="91">
        <v>2390.09</v>
      </c>
      <c r="R102" s="91">
        <v>5127.88</v>
      </c>
      <c r="S102" s="150">
        <v>37</v>
      </c>
      <c r="T102" s="91">
        <v>419.05</v>
      </c>
      <c r="U102" s="91">
        <v>281.98</v>
      </c>
    </row>
    <row r="103" s="1" customFormat="1" spans="1:21">
      <c r="A103" s="81" t="s">
        <v>39</v>
      </c>
      <c r="B103" s="173">
        <f t="shared" si="16"/>
        <v>3833.74</v>
      </c>
      <c r="C103" s="76">
        <f>B103/B105*100</f>
        <v>2.8920056727393</v>
      </c>
      <c r="D103" s="88">
        <v>-50.356103220727</v>
      </c>
      <c r="E103" s="176">
        <v>0</v>
      </c>
      <c r="F103" s="176">
        <v>0</v>
      </c>
      <c r="G103" s="176">
        <v>0</v>
      </c>
      <c r="H103" s="126">
        <v>842.92</v>
      </c>
      <c r="I103" s="90">
        <v>2798.1</v>
      </c>
      <c r="J103" s="126">
        <v>0</v>
      </c>
      <c r="K103" s="191">
        <v>0</v>
      </c>
      <c r="L103" s="191">
        <v>0</v>
      </c>
      <c r="M103" s="191">
        <v>0</v>
      </c>
      <c r="N103" s="113">
        <v>192.72</v>
      </c>
      <c r="O103" s="113">
        <v>3</v>
      </c>
      <c r="P103" s="113">
        <v>0</v>
      </c>
      <c r="Q103" s="113">
        <v>0</v>
      </c>
      <c r="R103" s="113">
        <v>342.18</v>
      </c>
      <c r="S103" s="193">
        <v>1</v>
      </c>
      <c r="T103" s="88">
        <v>15</v>
      </c>
      <c r="U103" s="88">
        <v>5.23</v>
      </c>
    </row>
    <row r="104" s="1" customFormat="1" spans="1:21">
      <c r="A104" s="81" t="s">
        <v>40</v>
      </c>
      <c r="B104" s="173">
        <f t="shared" si="16"/>
        <v>371.067478</v>
      </c>
      <c r="C104" s="76">
        <f>B104/B105*100</f>
        <v>0.279917065670877</v>
      </c>
      <c r="D104" s="88">
        <v>98.0056595744681</v>
      </c>
      <c r="E104" s="89">
        <v>129.378818</v>
      </c>
      <c r="F104" s="89">
        <v>141.31212</v>
      </c>
      <c r="G104" s="89">
        <v>0</v>
      </c>
      <c r="H104" s="126">
        <v>0</v>
      </c>
      <c r="I104" s="90">
        <v>9.37654</v>
      </c>
      <c r="J104" s="90">
        <v>0</v>
      </c>
      <c r="K104" s="191">
        <v>0</v>
      </c>
      <c r="L104" s="191">
        <v>0</v>
      </c>
      <c r="M104" s="191">
        <v>0</v>
      </c>
      <c r="N104" s="113">
        <v>91</v>
      </c>
      <c r="O104" s="113">
        <v>0.596758</v>
      </c>
      <c r="P104" s="88">
        <v>10.3442</v>
      </c>
      <c r="Q104" s="88">
        <v>0.565923</v>
      </c>
      <c r="R104" s="88">
        <v>0</v>
      </c>
      <c r="S104" s="193">
        <v>0</v>
      </c>
      <c r="T104" s="88">
        <v>11.111133</v>
      </c>
      <c r="U104" s="88"/>
    </row>
    <row r="105" s="1" customFormat="1" spans="1:21">
      <c r="A105" s="81" t="s">
        <v>41</v>
      </c>
      <c r="B105" s="173">
        <f t="shared" si="16"/>
        <v>132563.363763</v>
      </c>
      <c r="C105" s="76"/>
      <c r="D105" s="76">
        <v>-12.67</v>
      </c>
      <c r="E105" s="74">
        <f t="shared" ref="E105:U105" si="17">SUM(E92:E104)</f>
        <v>14992.323167</v>
      </c>
      <c r="F105" s="74">
        <f t="shared" si="17"/>
        <v>791.063661</v>
      </c>
      <c r="G105" s="74">
        <f t="shared" si="17"/>
        <v>7800.952449</v>
      </c>
      <c r="H105" s="74">
        <f t="shared" si="17"/>
        <v>8280.1193</v>
      </c>
      <c r="I105" s="74">
        <f t="shared" si="17"/>
        <v>58612.96716</v>
      </c>
      <c r="J105" s="74">
        <f t="shared" si="17"/>
        <v>1341.023354</v>
      </c>
      <c r="K105" s="74">
        <f t="shared" si="17"/>
        <v>882.016</v>
      </c>
      <c r="L105" s="74">
        <f t="shared" si="17"/>
        <v>0</v>
      </c>
      <c r="M105" s="74">
        <f t="shared" si="17"/>
        <v>3934.511121</v>
      </c>
      <c r="N105" s="74">
        <f t="shared" si="17"/>
        <v>43729.34</v>
      </c>
      <c r="O105" s="84">
        <f t="shared" si="17"/>
        <v>4540.596758</v>
      </c>
      <c r="P105" s="74">
        <f t="shared" si="17"/>
        <v>2113.1442</v>
      </c>
      <c r="Q105" s="74">
        <f t="shared" si="17"/>
        <v>18181.431523</v>
      </c>
      <c r="R105" s="74">
        <f t="shared" si="17"/>
        <v>53245.929</v>
      </c>
      <c r="S105" s="84">
        <f t="shared" si="17"/>
        <v>3670</v>
      </c>
      <c r="T105" s="74">
        <f t="shared" si="17"/>
        <v>7914.761133</v>
      </c>
      <c r="U105" s="74">
        <f t="shared" si="17"/>
        <v>1130.84</v>
      </c>
    </row>
    <row r="106" s="1" customFormat="1" ht="15.6" spans="1:21">
      <c r="A106" s="156" t="s">
        <v>53</v>
      </c>
      <c r="B106" s="177">
        <f>B105+B88+B80+B72+B65+B55+B44+B31</f>
        <v>246872.992545</v>
      </c>
      <c r="C106" s="177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66"/>
    </row>
    <row r="107" s="1" customFormat="1" ht="15.6" spans="1:21">
      <c r="A107" s="156"/>
      <c r="B107" s="178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78"/>
      <c r="U107" s="166"/>
    </row>
    <row r="108" s="1" customFormat="1" spans="1:20">
      <c r="A108" s="179" t="s">
        <v>28</v>
      </c>
      <c r="B108" s="180">
        <f>B92+B76+B69+B59+B48+B35+B24</f>
        <v>59948.256953</v>
      </c>
      <c r="C108" s="181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66"/>
      <c r="T108" s="166"/>
    </row>
    <row r="109" s="1" customFormat="1" spans="1:20">
      <c r="A109" s="179" t="s">
        <v>54</v>
      </c>
      <c r="B109" s="180">
        <f>B93+B84+B77+B70+B60+B49+B36+B25</f>
        <v>45583.24</v>
      </c>
      <c r="C109" s="181"/>
      <c r="D109" s="179"/>
      <c r="H109" s="179"/>
      <c r="I109" s="179"/>
      <c r="J109" s="179"/>
      <c r="K109" s="179"/>
      <c r="L109" s="181"/>
      <c r="M109" s="181"/>
      <c r="N109" s="179"/>
      <c r="O109" s="179"/>
      <c r="P109" s="179"/>
      <c r="Q109" s="179"/>
      <c r="R109" s="179"/>
      <c r="S109" s="166"/>
      <c r="T109" s="166"/>
    </row>
    <row r="110" s="1" customFormat="1" spans="1:20">
      <c r="A110" s="179" t="s">
        <v>30</v>
      </c>
      <c r="B110" s="180">
        <f>B94+B85+B61+B50+B37+B26</f>
        <v>10825.863353</v>
      </c>
      <c r="C110" s="181"/>
      <c r="D110" s="179"/>
      <c r="H110" s="179"/>
      <c r="I110" s="179"/>
      <c r="J110" s="179"/>
      <c r="K110" s="179"/>
      <c r="L110" s="181"/>
      <c r="M110" s="181"/>
      <c r="N110" s="179"/>
      <c r="O110" s="179"/>
      <c r="P110" s="179"/>
      <c r="Q110" s="179"/>
      <c r="R110" s="179"/>
      <c r="S110" s="166"/>
      <c r="T110" s="166"/>
    </row>
    <row r="111" s="1" customFormat="1" spans="1:20">
      <c r="A111" s="179" t="s">
        <v>31</v>
      </c>
      <c r="B111" s="180">
        <f>B95+B64+B38+B27</f>
        <v>7446.59</v>
      </c>
      <c r="C111" s="181"/>
      <c r="D111" s="179"/>
      <c r="H111" s="179"/>
      <c r="I111" s="179"/>
      <c r="J111" s="179"/>
      <c r="K111" s="179"/>
      <c r="L111" s="181"/>
      <c r="M111" s="181"/>
      <c r="N111" s="179"/>
      <c r="O111" s="179"/>
      <c r="P111" s="179"/>
      <c r="Q111" s="179"/>
      <c r="R111" s="179"/>
      <c r="S111" s="166"/>
      <c r="T111" s="166"/>
    </row>
    <row r="112" s="1" customFormat="1" spans="1:20">
      <c r="A112" s="179" t="s">
        <v>32</v>
      </c>
      <c r="B112" s="180">
        <f>B96+B86+B78+B71+B62+B51+B39+B28</f>
        <v>36283.078337</v>
      </c>
      <c r="C112" s="181"/>
      <c r="D112" s="179"/>
      <c r="E112" s="3"/>
      <c r="H112" s="179"/>
      <c r="I112" s="179"/>
      <c r="J112" s="179"/>
      <c r="K112" s="179"/>
      <c r="L112" s="181"/>
      <c r="M112" s="181"/>
      <c r="N112" s="179"/>
      <c r="O112" s="179"/>
      <c r="P112" s="179"/>
      <c r="Q112" s="179"/>
      <c r="R112" s="179"/>
      <c r="S112" s="166"/>
      <c r="T112" s="166"/>
    </row>
    <row r="113" s="1" customFormat="1" spans="1:20">
      <c r="A113" s="179" t="s">
        <v>33</v>
      </c>
      <c r="B113" s="180">
        <f>B97+B63+B52+B40+B29</f>
        <v>16693.158634</v>
      </c>
      <c r="C113" s="181"/>
      <c r="D113" s="179"/>
      <c r="H113" s="179"/>
      <c r="I113" s="179"/>
      <c r="J113" s="179"/>
      <c r="K113" s="179"/>
      <c r="L113" s="181"/>
      <c r="M113" s="181"/>
      <c r="N113" s="179"/>
      <c r="O113" s="179"/>
      <c r="P113" s="179"/>
      <c r="Q113" s="179"/>
      <c r="R113" s="179"/>
      <c r="S113" s="166"/>
      <c r="T113" s="166"/>
    </row>
    <row r="114" s="1" customFormat="1" ht="15.6" spans="1:20">
      <c r="A114" s="179" t="s">
        <v>34</v>
      </c>
      <c r="B114" s="180">
        <f>B98+B53+B41+B30</f>
        <v>10339.0033</v>
      </c>
      <c r="C114" s="157"/>
      <c r="D114" s="179"/>
      <c r="H114" s="179"/>
      <c r="I114" s="154"/>
      <c r="J114" s="154"/>
      <c r="K114" s="154"/>
      <c r="L114" s="181"/>
      <c r="M114" s="181"/>
      <c r="N114" s="179"/>
      <c r="O114" s="154"/>
      <c r="P114" s="154"/>
      <c r="Q114" s="154"/>
      <c r="R114" s="154"/>
      <c r="S114" s="166"/>
      <c r="T114" s="166"/>
    </row>
    <row r="115" s="1" customFormat="1" ht="15.6" spans="1:20">
      <c r="A115" s="179" t="s">
        <v>35</v>
      </c>
      <c r="B115" s="180">
        <f>B99+B42+B79</f>
        <v>6744</v>
      </c>
      <c r="C115" s="157"/>
      <c r="D115" s="154"/>
      <c r="H115" s="179"/>
      <c r="I115" s="154"/>
      <c r="J115" s="154"/>
      <c r="K115" s="154"/>
      <c r="L115" s="181"/>
      <c r="M115" s="181"/>
      <c r="N115" s="179"/>
      <c r="O115" s="154"/>
      <c r="P115" s="154"/>
      <c r="Q115" s="154"/>
      <c r="R115" s="154"/>
      <c r="S115" s="166"/>
      <c r="T115" s="166"/>
    </row>
    <row r="116" s="1" customFormat="1" ht="15.6" spans="1:20">
      <c r="A116" s="179" t="s">
        <v>36</v>
      </c>
      <c r="B116" s="180">
        <f>B100+B54+I110</f>
        <v>4021.43</v>
      </c>
      <c r="C116" s="157"/>
      <c r="D116" s="154"/>
      <c r="H116" s="179"/>
      <c r="I116" s="154"/>
      <c r="J116" s="154"/>
      <c r="K116" s="154"/>
      <c r="L116" s="181"/>
      <c r="M116" s="181"/>
      <c r="N116" s="179"/>
      <c r="O116" s="154"/>
      <c r="P116" s="154"/>
      <c r="Q116" s="154"/>
      <c r="R116" s="154"/>
      <c r="S116" s="166"/>
      <c r="T116" s="166"/>
    </row>
    <row r="117" s="1" customFormat="1" ht="15.6" spans="1:18">
      <c r="A117" s="179" t="s">
        <v>37</v>
      </c>
      <c r="B117" s="180">
        <f t="shared" ref="B117:B120" si="18">B101</f>
        <v>18324.73</v>
      </c>
      <c r="C117" s="157"/>
      <c r="D117" s="154"/>
      <c r="H117" s="179"/>
      <c r="I117" s="154"/>
      <c r="J117" s="154"/>
      <c r="K117" s="154"/>
      <c r="L117" s="181"/>
      <c r="M117" s="179"/>
      <c r="N117" s="179"/>
      <c r="O117" s="154"/>
      <c r="P117" s="154"/>
      <c r="Q117" s="154"/>
      <c r="R117" s="154"/>
    </row>
    <row r="118" s="1" customFormat="1" ht="15.6" spans="1:18">
      <c r="A118" s="179" t="s">
        <v>38</v>
      </c>
      <c r="B118" s="180">
        <f>B102+B43+B87</f>
        <v>26458.83449</v>
      </c>
      <c r="C118" s="157"/>
      <c r="D118" s="154"/>
      <c r="H118" s="179"/>
      <c r="I118" s="154"/>
      <c r="J118" s="154"/>
      <c r="K118" s="154"/>
      <c r="L118" s="179"/>
      <c r="M118" s="179"/>
      <c r="N118" s="179"/>
      <c r="O118" s="154"/>
      <c r="P118" s="154"/>
      <c r="Q118" s="154"/>
      <c r="R118" s="154"/>
    </row>
    <row r="119" s="1" customFormat="1" ht="15.6" spans="1:18">
      <c r="A119" s="179" t="s">
        <v>39</v>
      </c>
      <c r="B119" s="180">
        <f t="shared" si="18"/>
        <v>3833.74</v>
      </c>
      <c r="C119" s="157"/>
      <c r="D119" s="154"/>
      <c r="H119" s="179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</row>
    <row r="120" s="1" customFormat="1" ht="15.6" spans="1:18">
      <c r="A120" s="179" t="s">
        <v>40</v>
      </c>
      <c r="B120" s="180">
        <f t="shared" si="18"/>
        <v>371.067478</v>
      </c>
      <c r="C120" s="157"/>
      <c r="D120" s="154"/>
      <c r="H120" s="179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</row>
    <row r="121" s="1" customFormat="1" ht="15.6" spans="1:18">
      <c r="A121" s="154" t="s">
        <v>41</v>
      </c>
      <c r="B121" s="182">
        <f>SUM(B108:B120)</f>
        <v>246872.992545</v>
      </c>
      <c r="C121" s="182"/>
      <c r="D121" s="154"/>
      <c r="E121" s="181"/>
      <c r="G121" s="181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</row>
  </sheetData>
  <mergeCells count="158">
    <mergeCell ref="A1:U1"/>
    <mergeCell ref="A2:U2"/>
    <mergeCell ref="A3:U3"/>
    <mergeCell ref="A4:U4"/>
    <mergeCell ref="E5:G5"/>
    <mergeCell ref="H5:I5"/>
    <mergeCell ref="L5:M5"/>
    <mergeCell ref="S5:T5"/>
    <mergeCell ref="A21:U21"/>
    <mergeCell ref="E22:G22"/>
    <mergeCell ref="H22:I22"/>
    <mergeCell ref="L22:M22"/>
    <mergeCell ref="S22:T22"/>
    <mergeCell ref="A32:U32"/>
    <mergeCell ref="E33:G33"/>
    <mergeCell ref="H33:I33"/>
    <mergeCell ref="L33:M33"/>
    <mergeCell ref="S33:T33"/>
    <mergeCell ref="A45:U45"/>
    <mergeCell ref="E46:G46"/>
    <mergeCell ref="H46:I46"/>
    <mergeCell ref="L46:M46"/>
    <mergeCell ref="S46:T46"/>
    <mergeCell ref="A56:U56"/>
    <mergeCell ref="E57:G57"/>
    <mergeCell ref="H57:I57"/>
    <mergeCell ref="L57:M57"/>
    <mergeCell ref="S57:T57"/>
    <mergeCell ref="A66:U66"/>
    <mergeCell ref="E67:G67"/>
    <mergeCell ref="H67:I67"/>
    <mergeCell ref="L67:M67"/>
    <mergeCell ref="S67:T67"/>
    <mergeCell ref="A73:U73"/>
    <mergeCell ref="E74:G74"/>
    <mergeCell ref="H74:I74"/>
    <mergeCell ref="L74:M74"/>
    <mergeCell ref="S74:T74"/>
    <mergeCell ref="A81:U81"/>
    <mergeCell ref="E82:G82"/>
    <mergeCell ref="H82:I82"/>
    <mergeCell ref="L82:M82"/>
    <mergeCell ref="S82:T82"/>
    <mergeCell ref="A89:U89"/>
    <mergeCell ref="E90:G90"/>
    <mergeCell ref="H90:I90"/>
    <mergeCell ref="L90:M90"/>
    <mergeCell ref="S90:T90"/>
    <mergeCell ref="B106:C106"/>
    <mergeCell ref="B121:C121"/>
    <mergeCell ref="A5:A6"/>
    <mergeCell ref="A22:A23"/>
    <mergeCell ref="A33:A34"/>
    <mergeCell ref="A46:A47"/>
    <mergeCell ref="A57:A58"/>
    <mergeCell ref="A67:A68"/>
    <mergeCell ref="A74:A75"/>
    <mergeCell ref="A82:A83"/>
    <mergeCell ref="A90:A91"/>
    <mergeCell ref="B5:B6"/>
    <mergeCell ref="B22:B23"/>
    <mergeCell ref="B33:B34"/>
    <mergeCell ref="B46:B47"/>
    <mergeCell ref="B57:B58"/>
    <mergeCell ref="B67:B68"/>
    <mergeCell ref="B74:B75"/>
    <mergeCell ref="B82:B83"/>
    <mergeCell ref="B90:B91"/>
    <mergeCell ref="C5:C6"/>
    <mergeCell ref="C22:C23"/>
    <mergeCell ref="C33:C34"/>
    <mergeCell ref="C46:C47"/>
    <mergeCell ref="C57:C58"/>
    <mergeCell ref="C67:C68"/>
    <mergeCell ref="C74:C75"/>
    <mergeCell ref="C82:C83"/>
    <mergeCell ref="C90:C91"/>
    <mergeCell ref="D5:D6"/>
    <mergeCell ref="D22:D23"/>
    <mergeCell ref="D33:D34"/>
    <mergeCell ref="D46:D47"/>
    <mergeCell ref="D57:D58"/>
    <mergeCell ref="D67:D68"/>
    <mergeCell ref="D74:D75"/>
    <mergeCell ref="D82:D83"/>
    <mergeCell ref="D90:D91"/>
    <mergeCell ref="J5:J6"/>
    <mergeCell ref="J22:J23"/>
    <mergeCell ref="J33:J34"/>
    <mergeCell ref="J46:J47"/>
    <mergeCell ref="J57:J58"/>
    <mergeCell ref="J67:J68"/>
    <mergeCell ref="J74:J75"/>
    <mergeCell ref="J82:J83"/>
    <mergeCell ref="J90:J91"/>
    <mergeCell ref="K5:K6"/>
    <mergeCell ref="K22:K23"/>
    <mergeCell ref="K33:K34"/>
    <mergeCell ref="K46:K47"/>
    <mergeCell ref="K57:K58"/>
    <mergeCell ref="K67:K68"/>
    <mergeCell ref="K74:K75"/>
    <mergeCell ref="K82:K83"/>
    <mergeCell ref="K90:K91"/>
    <mergeCell ref="N5:N6"/>
    <mergeCell ref="N22:N23"/>
    <mergeCell ref="N33:N34"/>
    <mergeCell ref="N46:N47"/>
    <mergeCell ref="N57:N58"/>
    <mergeCell ref="N67:N68"/>
    <mergeCell ref="N74:N75"/>
    <mergeCell ref="N82:N83"/>
    <mergeCell ref="N90:N91"/>
    <mergeCell ref="O5:O6"/>
    <mergeCell ref="O22:O23"/>
    <mergeCell ref="O33:O34"/>
    <mergeCell ref="O46:O47"/>
    <mergeCell ref="O57:O58"/>
    <mergeCell ref="O67:O68"/>
    <mergeCell ref="O74:O75"/>
    <mergeCell ref="O82:O83"/>
    <mergeCell ref="O90:O91"/>
    <mergeCell ref="P5:P6"/>
    <mergeCell ref="P22:P23"/>
    <mergeCell ref="P33:P34"/>
    <mergeCell ref="P46:P47"/>
    <mergeCell ref="P57:P58"/>
    <mergeCell ref="P67:P68"/>
    <mergeCell ref="P74:P75"/>
    <mergeCell ref="P82:P83"/>
    <mergeCell ref="P90:P91"/>
    <mergeCell ref="Q5:Q6"/>
    <mergeCell ref="Q22:Q23"/>
    <mergeCell ref="Q33:Q34"/>
    <mergeCell ref="Q46:Q47"/>
    <mergeCell ref="Q57:Q58"/>
    <mergeCell ref="Q67:Q68"/>
    <mergeCell ref="Q74:Q75"/>
    <mergeCell ref="Q82:Q83"/>
    <mergeCell ref="Q90:Q91"/>
    <mergeCell ref="R5:R6"/>
    <mergeCell ref="R22:R23"/>
    <mergeCell ref="R33:R34"/>
    <mergeCell ref="R46:R47"/>
    <mergeCell ref="R57:R58"/>
    <mergeCell ref="R67:R68"/>
    <mergeCell ref="R74:R75"/>
    <mergeCell ref="R82:R83"/>
    <mergeCell ref="R90:R91"/>
    <mergeCell ref="U5:U6"/>
    <mergeCell ref="U22:U23"/>
    <mergeCell ref="U33:U34"/>
    <mergeCell ref="U46:U47"/>
    <mergeCell ref="U57:U58"/>
    <mergeCell ref="U67:U68"/>
    <mergeCell ref="U74:U75"/>
    <mergeCell ref="U82:U83"/>
    <mergeCell ref="U90:U9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4"/>
  <sheetViews>
    <sheetView tabSelected="1" workbookViewId="0">
      <selection activeCell="K5" sqref="K5"/>
    </sheetView>
  </sheetViews>
  <sheetFormatPr defaultColWidth="9" defaultRowHeight="14.4"/>
  <cols>
    <col min="1" max="1" width="9" style="1"/>
    <col min="2" max="2" width="10.3333333333333" style="1" customWidth="1"/>
    <col min="3" max="3" width="9" style="1"/>
    <col min="4" max="4" width="7.88888888888889" style="1" customWidth="1"/>
    <col min="5" max="5" width="9.33333333333333" style="1" customWidth="1"/>
    <col min="6" max="6" width="10.25" style="1" customWidth="1"/>
    <col min="7" max="7" width="9.66666666666667" style="1"/>
    <col min="8" max="8" width="9.62962962962963" style="1"/>
    <col min="9" max="9" width="7.77777777777778" style="1" customWidth="1"/>
    <col min="10" max="10" width="11" style="1" customWidth="1"/>
    <col min="11" max="11" width="8" style="1" customWidth="1"/>
    <col min="12" max="12" width="10.5555555555556" style="1"/>
    <col min="13" max="13" width="9.77777777777778" style="1" customWidth="1"/>
    <col min="14" max="14" width="10.25" style="1" customWidth="1"/>
    <col min="15" max="15" width="9" style="1"/>
    <col min="16" max="16" width="13" style="1"/>
    <col min="17" max="17" width="9" style="3" customWidth="1"/>
    <col min="18" max="18" width="10.7777777777778" style="1" customWidth="1"/>
    <col min="19" max="19" width="9.33333333333333" style="1" customWidth="1"/>
    <col min="20" max="20" width="9.66666666666667" style="1" customWidth="1"/>
    <col min="21" max="21" width="9" style="1"/>
    <col min="22" max="22" width="9.37962962962963" style="1" customWidth="1"/>
    <col min="23" max="23" width="9.62962962962963" style="1"/>
    <col min="24" max="24" width="10.5" style="1" customWidth="1"/>
    <col min="25" max="25" width="11.75" style="1"/>
    <col min="26" max="16384" width="9" style="1"/>
  </cols>
  <sheetData>
    <row r="1" s="1" customFormat="1" ht="30" customHeight="1" spans="1:26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0"/>
      <c r="R1" s="4"/>
      <c r="S1" s="4"/>
      <c r="T1" s="4"/>
      <c r="U1" s="4"/>
      <c r="V1" s="4"/>
      <c r="W1" s="4"/>
      <c r="X1" s="4"/>
      <c r="Y1" s="4"/>
      <c r="Z1" s="4"/>
    </row>
    <row r="2" s="1" customFormat="1" spans="1:26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1"/>
      <c r="R2" s="5"/>
      <c r="S2" s="5"/>
      <c r="T2" s="5"/>
      <c r="U2" s="5"/>
      <c r="V2" s="5"/>
      <c r="W2" s="5"/>
      <c r="X2" s="5"/>
      <c r="Y2" s="5"/>
      <c r="Z2" s="5"/>
    </row>
    <row r="3" s="1" customFormat="1" spans="1:26">
      <c r="A3" s="6" t="s">
        <v>4</v>
      </c>
      <c r="B3" s="7" t="s">
        <v>5</v>
      </c>
      <c r="C3" s="8" t="s">
        <v>6</v>
      </c>
      <c r="D3" s="9" t="s">
        <v>56</v>
      </c>
      <c r="E3" s="10" t="s">
        <v>57</v>
      </c>
      <c r="F3" s="10"/>
      <c r="G3" s="10"/>
      <c r="H3" s="10"/>
      <c r="I3" s="10"/>
      <c r="J3" s="10"/>
      <c r="K3" s="10"/>
      <c r="L3" s="10"/>
      <c r="M3" s="10"/>
      <c r="N3" s="10"/>
      <c r="O3" s="7" t="s">
        <v>58</v>
      </c>
      <c r="P3" s="7"/>
      <c r="Q3" s="32" t="s">
        <v>59</v>
      </c>
      <c r="R3" s="9" t="s">
        <v>60</v>
      </c>
      <c r="S3" s="9" t="s">
        <v>61</v>
      </c>
      <c r="T3" s="33" t="s">
        <v>12</v>
      </c>
      <c r="U3" s="34"/>
      <c r="V3" s="9" t="s">
        <v>62</v>
      </c>
      <c r="W3" s="10" t="s">
        <v>63</v>
      </c>
      <c r="X3" s="10" t="s">
        <v>15</v>
      </c>
      <c r="Y3" s="10" t="s">
        <v>19</v>
      </c>
      <c r="Z3" s="10" t="s">
        <v>64</v>
      </c>
    </row>
    <row r="4" s="1" customFormat="1" spans="1:26">
      <c r="A4" s="6"/>
      <c r="B4" s="7"/>
      <c r="C4" s="11"/>
      <c r="D4" s="12"/>
      <c r="E4" s="10" t="s">
        <v>65</v>
      </c>
      <c r="F4" s="10"/>
      <c r="G4" s="13" t="s">
        <v>66</v>
      </c>
      <c r="H4" s="14"/>
      <c r="I4" s="7" t="s">
        <v>67</v>
      </c>
      <c r="J4" s="7"/>
      <c r="K4" s="7" t="s">
        <v>68</v>
      </c>
      <c r="L4" s="7"/>
      <c r="M4" s="7" t="s">
        <v>69</v>
      </c>
      <c r="N4" s="7"/>
      <c r="O4" s="7"/>
      <c r="P4" s="7"/>
      <c r="Q4" s="35"/>
      <c r="R4" s="12"/>
      <c r="S4" s="16"/>
      <c r="T4" s="36"/>
      <c r="U4" s="37"/>
      <c r="V4" s="12"/>
      <c r="W4" s="10"/>
      <c r="X4" s="10"/>
      <c r="Y4" s="10"/>
      <c r="Z4" s="10"/>
    </row>
    <row r="5" s="1" customFormat="1" ht="36" spans="1:26">
      <c r="A5" s="6"/>
      <c r="B5" s="7"/>
      <c r="C5" s="15"/>
      <c r="D5" s="16"/>
      <c r="E5" s="10" t="s">
        <v>70</v>
      </c>
      <c r="F5" s="7" t="s">
        <v>25</v>
      </c>
      <c r="G5" s="10" t="s">
        <v>70</v>
      </c>
      <c r="H5" s="7" t="s">
        <v>25</v>
      </c>
      <c r="I5" s="10" t="s">
        <v>70</v>
      </c>
      <c r="J5" s="7" t="s">
        <v>25</v>
      </c>
      <c r="K5" s="10" t="s">
        <v>70</v>
      </c>
      <c r="L5" s="18" t="s">
        <v>25</v>
      </c>
      <c r="M5" s="10" t="s">
        <v>70</v>
      </c>
      <c r="N5" s="7" t="s">
        <v>25</v>
      </c>
      <c r="O5" s="10" t="s">
        <v>71</v>
      </c>
      <c r="P5" s="7" t="s">
        <v>25</v>
      </c>
      <c r="Q5" s="38"/>
      <c r="R5" s="16"/>
      <c r="S5" s="10" t="s">
        <v>25</v>
      </c>
      <c r="T5" s="10" t="s">
        <v>72</v>
      </c>
      <c r="U5" s="10" t="s">
        <v>25</v>
      </c>
      <c r="V5" s="16"/>
      <c r="W5" s="10"/>
      <c r="X5" s="10"/>
      <c r="Y5" s="10"/>
      <c r="Z5" s="10"/>
    </row>
    <row r="6" s="1" customFormat="1" spans="1:26">
      <c r="A6" s="7" t="s">
        <v>73</v>
      </c>
      <c r="B6" s="17">
        <f t="shared" ref="B6:B14" si="0">N6+P6+Q6+R6+S6+U6+V6</f>
        <v>36091.405954</v>
      </c>
      <c r="C6" s="17">
        <f>B6/B14*100</f>
        <v>51.1317834147022</v>
      </c>
      <c r="D6" s="18">
        <v>10.945014824149</v>
      </c>
      <c r="E6" s="19">
        <v>56335</v>
      </c>
      <c r="F6" s="18">
        <v>20272.030547</v>
      </c>
      <c r="G6" s="19">
        <v>7013</v>
      </c>
      <c r="H6" s="18">
        <v>2314.154263</v>
      </c>
      <c r="I6" s="19">
        <v>53958</v>
      </c>
      <c r="J6" s="18">
        <v>622.330117</v>
      </c>
      <c r="K6" s="19">
        <v>1741</v>
      </c>
      <c r="L6" s="18">
        <v>264.207027</v>
      </c>
      <c r="M6" s="19">
        <v>119047</v>
      </c>
      <c r="N6" s="18">
        <v>23472.721954</v>
      </c>
      <c r="O6" s="7">
        <v>98</v>
      </c>
      <c r="P6" s="18">
        <v>313.99</v>
      </c>
      <c r="Q6" s="18">
        <v>59.38</v>
      </c>
      <c r="R6" s="7">
        <v>1195.66</v>
      </c>
      <c r="S6" s="18">
        <v>4686.164</v>
      </c>
      <c r="T6" s="19">
        <v>1252301</v>
      </c>
      <c r="U6" s="18">
        <v>4327.95</v>
      </c>
      <c r="V6" s="7">
        <v>2035.54</v>
      </c>
      <c r="W6" s="7">
        <v>17016</v>
      </c>
      <c r="X6" s="18">
        <v>16000.310008</v>
      </c>
      <c r="Y6" s="18">
        <v>3896.256824</v>
      </c>
      <c r="Z6" s="18">
        <v>1865.202437</v>
      </c>
    </row>
    <row r="7" s="1" customFormat="1" spans="1:26">
      <c r="A7" s="7" t="s">
        <v>74</v>
      </c>
      <c r="B7" s="17">
        <f t="shared" si="0"/>
        <v>12801.62</v>
      </c>
      <c r="C7" s="17">
        <f>B7/B14*100</f>
        <v>18.1364411802521</v>
      </c>
      <c r="D7" s="18">
        <v>23.0723823990309</v>
      </c>
      <c r="E7" s="7">
        <v>58826</v>
      </c>
      <c r="F7" s="7">
        <v>8427.86</v>
      </c>
      <c r="G7" s="19">
        <v>9123</v>
      </c>
      <c r="H7" s="7">
        <v>1628.21</v>
      </c>
      <c r="I7" s="7">
        <v>11553</v>
      </c>
      <c r="J7" s="7">
        <v>130.75</v>
      </c>
      <c r="K7" s="7">
        <v>0</v>
      </c>
      <c r="L7" s="7">
        <v>0</v>
      </c>
      <c r="M7" s="7">
        <v>79502</v>
      </c>
      <c r="N7" s="7">
        <v>10186.82</v>
      </c>
      <c r="O7" s="7">
        <v>314</v>
      </c>
      <c r="P7" s="7">
        <v>255.74</v>
      </c>
      <c r="Q7" s="18">
        <v>4.35</v>
      </c>
      <c r="R7" s="7">
        <v>332.9</v>
      </c>
      <c r="S7" s="7">
        <v>1508.58</v>
      </c>
      <c r="T7" s="19">
        <v>0</v>
      </c>
      <c r="U7" s="7">
        <v>0</v>
      </c>
      <c r="V7" s="7">
        <v>513.23</v>
      </c>
      <c r="W7" s="7">
        <v>8858</v>
      </c>
      <c r="X7" s="7">
        <v>5456.9</v>
      </c>
      <c r="Y7" s="41">
        <v>1326.66</v>
      </c>
      <c r="Z7" s="41">
        <v>789.91</v>
      </c>
    </row>
    <row r="8" s="1" customFormat="1" spans="1:26">
      <c r="A8" s="7" t="s">
        <v>75</v>
      </c>
      <c r="B8" s="17">
        <f t="shared" si="0"/>
        <v>6133.6618</v>
      </c>
      <c r="C8" s="17">
        <f>B8/B14*100</f>
        <v>8.68974367738294</v>
      </c>
      <c r="D8" s="18">
        <v>9.28394912152856</v>
      </c>
      <c r="E8" s="7">
        <v>6195</v>
      </c>
      <c r="F8" s="7">
        <v>3143.07</v>
      </c>
      <c r="G8" s="19">
        <v>829</v>
      </c>
      <c r="H8" s="7">
        <v>312.8</v>
      </c>
      <c r="I8" s="7">
        <v>12646</v>
      </c>
      <c r="J8" s="7">
        <v>143.12</v>
      </c>
      <c r="K8" s="7">
        <v>39</v>
      </c>
      <c r="L8" s="7">
        <v>4.12</v>
      </c>
      <c r="M8" s="7">
        <v>19709</v>
      </c>
      <c r="N8" s="18">
        <v>3603.11</v>
      </c>
      <c r="O8" s="7">
        <v>22</v>
      </c>
      <c r="P8" s="7">
        <v>12.68</v>
      </c>
      <c r="Q8" s="18">
        <v>0.0018</v>
      </c>
      <c r="R8" s="7">
        <v>218.05</v>
      </c>
      <c r="S8" s="7">
        <v>1904.28</v>
      </c>
      <c r="T8" s="19">
        <v>0</v>
      </c>
      <c r="U8" s="7">
        <v>0</v>
      </c>
      <c r="V8" s="7">
        <v>395.54</v>
      </c>
      <c r="W8" s="7">
        <v>6904</v>
      </c>
      <c r="X8" s="7">
        <v>3644.16</v>
      </c>
      <c r="Y8" s="7">
        <v>527.89</v>
      </c>
      <c r="Z8" s="7">
        <v>265.38</v>
      </c>
    </row>
    <row r="9" s="1" customFormat="1" spans="1:26">
      <c r="A9" s="7" t="s">
        <v>76</v>
      </c>
      <c r="B9" s="17">
        <f t="shared" si="0"/>
        <v>2030.5</v>
      </c>
      <c r="C9" s="17">
        <f>B9/B14*100</f>
        <v>2.87667059454208</v>
      </c>
      <c r="D9" s="18">
        <v>-21.600803104307</v>
      </c>
      <c r="E9" s="7">
        <v>4482</v>
      </c>
      <c r="F9" s="7">
        <v>707.87</v>
      </c>
      <c r="G9" s="19">
        <v>8401</v>
      </c>
      <c r="H9" s="7">
        <v>1200.46</v>
      </c>
      <c r="I9" s="7">
        <v>4</v>
      </c>
      <c r="J9" s="7">
        <v>0.05</v>
      </c>
      <c r="K9" s="7">
        <v>0</v>
      </c>
      <c r="L9" s="7">
        <v>0</v>
      </c>
      <c r="M9" s="7">
        <v>12887</v>
      </c>
      <c r="N9" s="7">
        <v>1908.38</v>
      </c>
      <c r="O9" s="7">
        <v>0</v>
      </c>
      <c r="P9" s="7">
        <v>0</v>
      </c>
      <c r="Q9" s="18">
        <v>3.55</v>
      </c>
      <c r="R9" s="7">
        <v>4.34</v>
      </c>
      <c r="S9" s="7">
        <v>0</v>
      </c>
      <c r="T9" s="19">
        <v>0</v>
      </c>
      <c r="U9" s="7">
        <v>0</v>
      </c>
      <c r="V9" s="7">
        <v>114.23</v>
      </c>
      <c r="W9" s="7">
        <v>2088</v>
      </c>
      <c r="X9" s="7">
        <v>1254.74</v>
      </c>
      <c r="Y9" s="7">
        <v>340.09</v>
      </c>
      <c r="Z9" s="7">
        <v>189.73</v>
      </c>
    </row>
    <row r="10" s="1" customFormat="1" spans="1:26">
      <c r="A10" s="7" t="s">
        <v>77</v>
      </c>
      <c r="B10" s="17">
        <f t="shared" si="0"/>
        <v>8797.09388584905</v>
      </c>
      <c r="C10" s="17">
        <f>B10/B14*100</f>
        <v>12.4631082486323</v>
      </c>
      <c r="D10" s="18">
        <v>12.7472445898784</v>
      </c>
      <c r="E10" s="7">
        <v>16816</v>
      </c>
      <c r="F10" s="18">
        <v>3693.20370471698</v>
      </c>
      <c r="G10" s="19">
        <v>25575</v>
      </c>
      <c r="H10" s="18">
        <v>4091.92741320755</v>
      </c>
      <c r="I10" s="7">
        <v>8</v>
      </c>
      <c r="J10" s="18">
        <v>0.090566037735849</v>
      </c>
      <c r="K10" s="7">
        <v>0</v>
      </c>
      <c r="L10" s="7">
        <v>0</v>
      </c>
      <c r="M10" s="19">
        <v>42399</v>
      </c>
      <c r="N10" s="18">
        <v>7785.22168396226</v>
      </c>
      <c r="O10" s="7">
        <v>15</v>
      </c>
      <c r="P10" s="18">
        <v>17.3348113207547</v>
      </c>
      <c r="Q10" s="18">
        <v>21.8271933962264</v>
      </c>
      <c r="R10" s="18">
        <v>21.4828537735849</v>
      </c>
      <c r="S10" s="18">
        <v>568.19</v>
      </c>
      <c r="T10" s="19">
        <v>0</v>
      </c>
      <c r="U10" s="7">
        <v>0</v>
      </c>
      <c r="V10" s="18">
        <v>383.037343396227</v>
      </c>
      <c r="W10" s="7">
        <v>1446</v>
      </c>
      <c r="X10" s="18">
        <v>3891.47</v>
      </c>
      <c r="Y10" s="7">
        <v>1033.86</v>
      </c>
      <c r="Z10" s="18">
        <v>623.42</v>
      </c>
    </row>
    <row r="11" s="1" customFormat="1" spans="1:26">
      <c r="A11" s="7" t="s">
        <v>78</v>
      </c>
      <c r="B11" s="17">
        <f t="shared" si="0"/>
        <v>2131.74</v>
      </c>
      <c r="C11" s="17">
        <f>B11/B14*100</f>
        <v>3.02010035617293</v>
      </c>
      <c r="D11" s="18">
        <v>4.44985158668483</v>
      </c>
      <c r="E11" s="7">
        <v>4092</v>
      </c>
      <c r="F11" s="18">
        <v>1704.03</v>
      </c>
      <c r="G11" s="19">
        <v>1026</v>
      </c>
      <c r="H11" s="18">
        <v>241.42</v>
      </c>
      <c r="I11" s="7">
        <v>76</v>
      </c>
      <c r="J11" s="7">
        <v>0.81</v>
      </c>
      <c r="K11" s="7">
        <v>0</v>
      </c>
      <c r="L11" s="7">
        <v>0</v>
      </c>
      <c r="M11" s="7">
        <v>5194</v>
      </c>
      <c r="N11" s="18">
        <v>1946.26</v>
      </c>
      <c r="O11" s="7">
        <v>5</v>
      </c>
      <c r="P11" s="7">
        <v>6.68</v>
      </c>
      <c r="Q11" s="18">
        <v>0</v>
      </c>
      <c r="R11" s="7">
        <v>15.69</v>
      </c>
      <c r="S11" s="7">
        <v>123.62</v>
      </c>
      <c r="T11" s="19">
        <v>0</v>
      </c>
      <c r="U11" s="7">
        <v>0</v>
      </c>
      <c r="V11" s="7">
        <v>39.49</v>
      </c>
      <c r="W11" s="7">
        <v>751</v>
      </c>
      <c r="X11" s="7">
        <v>251.7</v>
      </c>
      <c r="Y11" s="7">
        <v>278.57</v>
      </c>
      <c r="Z11" s="7">
        <v>159.12</v>
      </c>
    </row>
    <row r="12" s="1" customFormat="1" spans="1:26">
      <c r="A12" s="7" t="s">
        <v>79</v>
      </c>
      <c r="B12" s="17">
        <f t="shared" si="0"/>
        <v>85.87</v>
      </c>
      <c r="C12" s="17">
        <f>B12/B14*100</f>
        <v>0.12165461903636</v>
      </c>
      <c r="D12" s="18">
        <v>-83.5853420755835</v>
      </c>
      <c r="E12" s="7">
        <v>17</v>
      </c>
      <c r="F12" s="18">
        <v>26.49</v>
      </c>
      <c r="G12" s="19">
        <v>0</v>
      </c>
      <c r="H12" s="18">
        <v>0</v>
      </c>
      <c r="I12" s="7">
        <v>0</v>
      </c>
      <c r="J12" s="7">
        <v>0</v>
      </c>
      <c r="K12" s="7">
        <v>0</v>
      </c>
      <c r="L12" s="7">
        <v>0</v>
      </c>
      <c r="M12" s="7">
        <v>17</v>
      </c>
      <c r="N12" s="18">
        <v>26.49</v>
      </c>
      <c r="O12" s="7">
        <v>0</v>
      </c>
      <c r="P12" s="7">
        <v>0</v>
      </c>
      <c r="Q12" s="18">
        <v>0</v>
      </c>
      <c r="R12" s="7">
        <v>0</v>
      </c>
      <c r="S12" s="7">
        <v>59.38</v>
      </c>
      <c r="T12" s="19">
        <v>0</v>
      </c>
      <c r="U12" s="7">
        <v>0</v>
      </c>
      <c r="V12" s="7">
        <v>0</v>
      </c>
      <c r="W12" s="7">
        <v>5671</v>
      </c>
      <c r="X12" s="18">
        <v>307.49</v>
      </c>
      <c r="Y12" s="18">
        <v>3.95</v>
      </c>
      <c r="Z12" s="7">
        <v>2.61</v>
      </c>
    </row>
    <row r="13" s="1" customFormat="1" spans="1:26">
      <c r="A13" s="7" t="s">
        <v>80</v>
      </c>
      <c r="B13" s="17">
        <f t="shared" si="0"/>
        <v>2513.18</v>
      </c>
      <c r="C13" s="17">
        <f>B13/B14*100</f>
        <v>3.56049790927913</v>
      </c>
      <c r="D13" s="18">
        <v>12.7833180602838</v>
      </c>
      <c r="E13" s="7">
        <v>6445</v>
      </c>
      <c r="F13" s="18">
        <v>2040.42</v>
      </c>
      <c r="G13" s="19">
        <v>790</v>
      </c>
      <c r="H13" s="18">
        <v>275.08</v>
      </c>
      <c r="I13" s="7">
        <v>0</v>
      </c>
      <c r="J13" s="7">
        <v>0</v>
      </c>
      <c r="K13" s="7">
        <v>0</v>
      </c>
      <c r="L13" s="7">
        <v>0</v>
      </c>
      <c r="M13" s="7">
        <v>7235</v>
      </c>
      <c r="N13" s="18">
        <v>2315.5</v>
      </c>
      <c r="O13" s="7">
        <v>5</v>
      </c>
      <c r="P13" s="7">
        <v>6.05</v>
      </c>
      <c r="Q13" s="18">
        <v>2.44</v>
      </c>
      <c r="R13" s="7">
        <v>96.22</v>
      </c>
      <c r="S13" s="7">
        <v>0</v>
      </c>
      <c r="T13" s="19">
        <v>0</v>
      </c>
      <c r="U13" s="7">
        <v>0</v>
      </c>
      <c r="V13" s="7">
        <v>92.97</v>
      </c>
      <c r="W13" s="7">
        <v>2292</v>
      </c>
      <c r="X13" s="18">
        <v>1697.96</v>
      </c>
      <c r="Y13" s="18">
        <v>379.32</v>
      </c>
      <c r="Z13" s="7">
        <v>227.59</v>
      </c>
    </row>
    <row r="14" s="2" customFormat="1" spans="1:26">
      <c r="A14" s="7" t="s">
        <v>41</v>
      </c>
      <c r="B14" s="18">
        <f t="shared" si="0"/>
        <v>70585.071639849</v>
      </c>
      <c r="C14" s="18"/>
      <c r="D14" s="20"/>
      <c r="E14" s="19">
        <f t="shared" ref="E14:Z14" si="1">SUM(E6:E13)</f>
        <v>153208</v>
      </c>
      <c r="F14" s="18">
        <f t="shared" si="1"/>
        <v>40014.974251717</v>
      </c>
      <c r="G14" s="19">
        <f t="shared" si="1"/>
        <v>52757</v>
      </c>
      <c r="H14" s="18">
        <f t="shared" si="1"/>
        <v>10064.0516762075</v>
      </c>
      <c r="I14" s="19">
        <f t="shared" si="1"/>
        <v>78245</v>
      </c>
      <c r="J14" s="18">
        <f t="shared" si="1"/>
        <v>897.150683037736</v>
      </c>
      <c r="K14" s="19">
        <f t="shared" si="1"/>
        <v>1780</v>
      </c>
      <c r="L14" s="18">
        <f t="shared" si="1"/>
        <v>268.327027</v>
      </c>
      <c r="M14" s="19">
        <f t="shared" si="1"/>
        <v>285990</v>
      </c>
      <c r="N14" s="18">
        <f t="shared" si="1"/>
        <v>51244.5036379623</v>
      </c>
      <c r="O14" s="19">
        <f t="shared" si="1"/>
        <v>459</v>
      </c>
      <c r="P14" s="18">
        <f t="shared" si="1"/>
        <v>612.474811320755</v>
      </c>
      <c r="Q14" s="18">
        <f t="shared" si="1"/>
        <v>91.5489933962264</v>
      </c>
      <c r="R14" s="18">
        <f t="shared" si="1"/>
        <v>1884.34285377358</v>
      </c>
      <c r="S14" s="18">
        <f t="shared" si="1"/>
        <v>8850.214</v>
      </c>
      <c r="T14" s="19">
        <f t="shared" si="1"/>
        <v>1252301</v>
      </c>
      <c r="U14" s="18">
        <f t="shared" si="1"/>
        <v>4327.95</v>
      </c>
      <c r="V14" s="18">
        <f t="shared" si="1"/>
        <v>3574.03734339623</v>
      </c>
      <c r="W14" s="19">
        <f t="shared" si="1"/>
        <v>45026</v>
      </c>
      <c r="X14" s="18">
        <f t="shared" si="1"/>
        <v>32504.730008</v>
      </c>
      <c r="Y14" s="18">
        <f t="shared" si="1"/>
        <v>7786.596824</v>
      </c>
      <c r="Z14" s="18">
        <f t="shared" si="1"/>
        <v>4122.962437</v>
      </c>
    </row>
    <row r="15" s="1" customFormat="1" ht="20.4" spans="1:26">
      <c r="A15" s="21" t="s">
        <v>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9"/>
      <c r="R15" s="21"/>
      <c r="S15" s="21"/>
      <c r="T15" s="21"/>
      <c r="U15" s="21"/>
      <c r="V15" s="21"/>
      <c r="W15" s="21"/>
      <c r="X15" s="21"/>
      <c r="Y15" s="21"/>
      <c r="Z15" s="21"/>
    </row>
    <row r="16" s="1" customFormat="1" spans="1:26">
      <c r="A16" s="6" t="s">
        <v>4</v>
      </c>
      <c r="B16" s="7" t="s">
        <v>5</v>
      </c>
      <c r="C16" s="8" t="s">
        <v>6</v>
      </c>
      <c r="D16" s="9" t="s">
        <v>56</v>
      </c>
      <c r="E16" s="10" t="s">
        <v>57</v>
      </c>
      <c r="F16" s="10"/>
      <c r="G16" s="10"/>
      <c r="H16" s="10"/>
      <c r="I16" s="10"/>
      <c r="J16" s="10"/>
      <c r="K16" s="10"/>
      <c r="L16" s="10"/>
      <c r="M16" s="10"/>
      <c r="N16" s="10"/>
      <c r="O16" s="7" t="s">
        <v>58</v>
      </c>
      <c r="P16" s="7"/>
      <c r="Q16" s="32" t="s">
        <v>59</v>
      </c>
      <c r="R16" s="9" t="s">
        <v>60</v>
      </c>
      <c r="S16" s="9" t="s">
        <v>61</v>
      </c>
      <c r="T16" s="33" t="s">
        <v>12</v>
      </c>
      <c r="U16" s="34"/>
      <c r="V16" s="9" t="s">
        <v>62</v>
      </c>
      <c r="W16" s="10" t="s">
        <v>63</v>
      </c>
      <c r="X16" s="10" t="s">
        <v>15</v>
      </c>
      <c r="Y16" s="10" t="s">
        <v>19</v>
      </c>
      <c r="Z16" s="10" t="s">
        <v>64</v>
      </c>
    </row>
    <row r="17" s="1" customFormat="1" ht="27" customHeight="1" spans="1:26">
      <c r="A17" s="6"/>
      <c r="B17" s="7"/>
      <c r="C17" s="11"/>
      <c r="D17" s="12"/>
      <c r="E17" s="10" t="s">
        <v>65</v>
      </c>
      <c r="F17" s="10"/>
      <c r="G17" s="13" t="s">
        <v>66</v>
      </c>
      <c r="H17" s="14"/>
      <c r="I17" s="7" t="s">
        <v>67</v>
      </c>
      <c r="J17" s="7"/>
      <c r="K17" s="7" t="s">
        <v>68</v>
      </c>
      <c r="L17" s="7"/>
      <c r="M17" s="7" t="s">
        <v>69</v>
      </c>
      <c r="N17" s="7"/>
      <c r="O17" s="7"/>
      <c r="P17" s="7"/>
      <c r="Q17" s="35"/>
      <c r="R17" s="12"/>
      <c r="S17" s="16"/>
      <c r="T17" s="36"/>
      <c r="U17" s="37"/>
      <c r="V17" s="12"/>
      <c r="W17" s="10"/>
      <c r="X17" s="10"/>
      <c r="Y17" s="10"/>
      <c r="Z17" s="10"/>
    </row>
    <row r="18" s="1" customFormat="1" ht="36" spans="1:26">
      <c r="A18" s="6"/>
      <c r="B18" s="7"/>
      <c r="C18" s="15"/>
      <c r="D18" s="16"/>
      <c r="E18" s="10" t="s">
        <v>70</v>
      </c>
      <c r="F18" s="7" t="s">
        <v>25</v>
      </c>
      <c r="G18" s="10" t="s">
        <v>70</v>
      </c>
      <c r="H18" s="7" t="s">
        <v>25</v>
      </c>
      <c r="I18" s="10" t="s">
        <v>70</v>
      </c>
      <c r="J18" s="7" t="s">
        <v>25</v>
      </c>
      <c r="K18" s="10" t="s">
        <v>70</v>
      </c>
      <c r="L18" s="18" t="s">
        <v>25</v>
      </c>
      <c r="M18" s="10" t="s">
        <v>70</v>
      </c>
      <c r="N18" s="7" t="s">
        <v>25</v>
      </c>
      <c r="O18" s="10" t="s">
        <v>71</v>
      </c>
      <c r="P18" s="7" t="s">
        <v>25</v>
      </c>
      <c r="Q18" s="38"/>
      <c r="R18" s="16"/>
      <c r="S18" s="10" t="s">
        <v>25</v>
      </c>
      <c r="T18" s="10" t="s">
        <v>72</v>
      </c>
      <c r="U18" s="10" t="s">
        <v>25</v>
      </c>
      <c r="V18" s="16"/>
      <c r="W18" s="10"/>
      <c r="X18" s="10"/>
      <c r="Y18" s="10"/>
      <c r="Z18" s="10"/>
    </row>
    <row r="19" s="1" customFormat="1" spans="1:26">
      <c r="A19" s="7" t="s">
        <v>73</v>
      </c>
      <c r="B19" s="18">
        <f t="shared" ref="B19:B25" si="2">N19+P19+Q19+R19+S19+U19+V19</f>
        <v>3039.009026</v>
      </c>
      <c r="C19" s="17">
        <f>B19/B25*100</f>
        <v>48.8441371670581</v>
      </c>
      <c r="D19" s="18">
        <v>24.1669935706824</v>
      </c>
      <c r="E19" s="19">
        <v>5918</v>
      </c>
      <c r="F19" s="18">
        <v>1935.770132</v>
      </c>
      <c r="G19" s="19">
        <v>448</v>
      </c>
      <c r="H19" s="18">
        <v>147.85033</v>
      </c>
      <c r="I19" s="19">
        <v>6113</v>
      </c>
      <c r="J19" s="18">
        <v>69.430326</v>
      </c>
      <c r="K19" s="19">
        <v>396</v>
      </c>
      <c r="L19" s="18">
        <v>44.928238</v>
      </c>
      <c r="M19" s="19">
        <v>12875</v>
      </c>
      <c r="N19" s="18">
        <v>2197.979026</v>
      </c>
      <c r="O19" s="7">
        <v>6</v>
      </c>
      <c r="P19" s="7">
        <v>17.8</v>
      </c>
      <c r="Q19" s="18">
        <v>0.69</v>
      </c>
      <c r="R19" s="7">
        <v>110.4</v>
      </c>
      <c r="S19" s="18">
        <v>535.86</v>
      </c>
      <c r="T19" s="7">
        <v>0</v>
      </c>
      <c r="U19" s="7">
        <v>0</v>
      </c>
      <c r="V19" s="7">
        <v>176.28</v>
      </c>
      <c r="W19" s="7">
        <v>1410</v>
      </c>
      <c r="X19" s="18">
        <v>1202.79191</v>
      </c>
      <c r="Y19" s="18">
        <v>258.828112</v>
      </c>
      <c r="Z19" s="18">
        <v>202.015254</v>
      </c>
    </row>
    <row r="20" s="1" customFormat="1" spans="1:26">
      <c r="A20" s="7" t="s">
        <v>74</v>
      </c>
      <c r="B20" s="18">
        <f t="shared" si="2"/>
        <v>783.81</v>
      </c>
      <c r="C20" s="17">
        <f>B20/B25*100</f>
        <v>12.5976997190109</v>
      </c>
      <c r="D20" s="18">
        <v>11.7270576161017</v>
      </c>
      <c r="E20" s="7">
        <v>2066</v>
      </c>
      <c r="F20" s="7">
        <v>592.88</v>
      </c>
      <c r="G20" s="7">
        <v>910</v>
      </c>
      <c r="H20" s="7">
        <v>154.8</v>
      </c>
      <c r="I20" s="7">
        <v>709</v>
      </c>
      <c r="J20" s="7">
        <v>8.03</v>
      </c>
      <c r="K20" s="7">
        <v>0</v>
      </c>
      <c r="L20" s="7">
        <v>0</v>
      </c>
      <c r="M20" s="7">
        <v>3685</v>
      </c>
      <c r="N20" s="7">
        <v>755.71</v>
      </c>
      <c r="O20" s="7">
        <v>10</v>
      </c>
      <c r="P20" s="7">
        <v>2.21</v>
      </c>
      <c r="Q20" s="19">
        <v>0</v>
      </c>
      <c r="R20" s="7">
        <v>8.6</v>
      </c>
      <c r="S20" s="7">
        <v>0</v>
      </c>
      <c r="T20" s="7">
        <v>0</v>
      </c>
      <c r="U20" s="7">
        <v>0</v>
      </c>
      <c r="V20" s="7">
        <v>17.29</v>
      </c>
      <c r="W20" s="7">
        <v>595</v>
      </c>
      <c r="X20" s="7">
        <v>429.68</v>
      </c>
      <c r="Y20" s="7">
        <v>86.64</v>
      </c>
      <c r="Z20" s="7">
        <v>60.63</v>
      </c>
    </row>
    <row r="21" s="1" customFormat="1" spans="1:26">
      <c r="A21" s="7" t="s">
        <v>75</v>
      </c>
      <c r="B21" s="18">
        <f t="shared" si="2"/>
        <v>431.99</v>
      </c>
      <c r="C21" s="17">
        <f>B21/B25*100</f>
        <v>6.9431115979836</v>
      </c>
      <c r="D21" s="18">
        <v>-20.8185933977308</v>
      </c>
      <c r="E21" s="7">
        <v>725</v>
      </c>
      <c r="F21" s="7">
        <v>332.27</v>
      </c>
      <c r="G21" s="7">
        <v>64</v>
      </c>
      <c r="H21" s="7">
        <v>19.11</v>
      </c>
      <c r="I21" s="7">
        <v>1425</v>
      </c>
      <c r="J21" s="7">
        <v>16.13</v>
      </c>
      <c r="K21" s="7">
        <v>28</v>
      </c>
      <c r="L21" s="7">
        <v>2.96</v>
      </c>
      <c r="M21" s="7">
        <v>2242</v>
      </c>
      <c r="N21" s="7">
        <v>370.47</v>
      </c>
      <c r="O21" s="7">
        <v>7</v>
      </c>
      <c r="P21" s="7">
        <v>2.48</v>
      </c>
      <c r="Q21" s="19">
        <v>0</v>
      </c>
      <c r="R21" s="7">
        <v>38.18</v>
      </c>
      <c r="S21" s="7">
        <v>0</v>
      </c>
      <c r="T21" s="7">
        <v>0</v>
      </c>
      <c r="U21" s="7">
        <v>0</v>
      </c>
      <c r="V21" s="7">
        <v>20.86</v>
      </c>
      <c r="W21" s="7">
        <v>540</v>
      </c>
      <c r="X21" s="7">
        <v>200.92</v>
      </c>
      <c r="Y21" s="7">
        <v>0</v>
      </c>
      <c r="Z21" s="7">
        <v>0</v>
      </c>
    </row>
    <row r="22" s="1" customFormat="1" spans="1:26">
      <c r="A22" s="7" t="s">
        <v>76</v>
      </c>
      <c r="B22" s="18">
        <f t="shared" si="2"/>
        <v>289.34</v>
      </c>
      <c r="C22" s="17">
        <f>B22/B25*100</f>
        <v>4.65038521669616</v>
      </c>
      <c r="D22" s="22">
        <v>-4.3504132231405</v>
      </c>
      <c r="E22" s="23">
        <v>1077</v>
      </c>
      <c r="F22" s="23">
        <v>158.52</v>
      </c>
      <c r="G22" s="23">
        <v>836</v>
      </c>
      <c r="H22" s="22">
        <v>119.28</v>
      </c>
      <c r="I22" s="23">
        <v>0</v>
      </c>
      <c r="J22" s="23">
        <v>0</v>
      </c>
      <c r="K22" s="23">
        <v>0</v>
      </c>
      <c r="L22" s="22">
        <v>0</v>
      </c>
      <c r="M22" s="23">
        <v>1913</v>
      </c>
      <c r="N22" s="22">
        <v>277.8</v>
      </c>
      <c r="O22" s="7">
        <v>0</v>
      </c>
      <c r="P22" s="7">
        <v>0</v>
      </c>
      <c r="Q22" s="22">
        <v>0.4</v>
      </c>
      <c r="R22" s="22">
        <v>0.58</v>
      </c>
      <c r="S22" s="22">
        <v>0</v>
      </c>
      <c r="T22" s="23">
        <v>0</v>
      </c>
      <c r="U22" s="7">
        <v>0</v>
      </c>
      <c r="V22" s="22">
        <v>10.56</v>
      </c>
      <c r="W22" s="23">
        <v>208</v>
      </c>
      <c r="X22" s="22">
        <v>104.44</v>
      </c>
      <c r="Y22" s="22">
        <v>0</v>
      </c>
      <c r="Z22" s="22">
        <v>0</v>
      </c>
    </row>
    <row r="23" s="1" customFormat="1" spans="1:26">
      <c r="A23" s="7" t="s">
        <v>77</v>
      </c>
      <c r="B23" s="18">
        <f t="shared" si="2"/>
        <v>1523.27113301887</v>
      </c>
      <c r="C23" s="17">
        <f>B23/B25*100</f>
        <v>24.4826071680755</v>
      </c>
      <c r="D23" s="22">
        <v>-1.370389518487</v>
      </c>
      <c r="E23" s="23">
        <v>2405</v>
      </c>
      <c r="F23" s="23">
        <v>495.082933018868</v>
      </c>
      <c r="G23" s="23">
        <v>2565</v>
      </c>
      <c r="H23" s="22">
        <v>413.66</v>
      </c>
      <c r="I23" s="23">
        <v>3</v>
      </c>
      <c r="J23" s="18">
        <v>0.0339622641509434</v>
      </c>
      <c r="K23" s="23">
        <v>0</v>
      </c>
      <c r="L23" s="22">
        <v>0</v>
      </c>
      <c r="M23" s="23">
        <v>4973</v>
      </c>
      <c r="N23" s="22">
        <v>908.776895283019</v>
      </c>
      <c r="O23" s="7">
        <v>0</v>
      </c>
      <c r="P23" s="7">
        <v>0</v>
      </c>
      <c r="Q23" s="22">
        <v>2.71760660377358</v>
      </c>
      <c r="R23" s="22">
        <v>2.71760660377358</v>
      </c>
      <c r="S23" s="22">
        <v>561.96</v>
      </c>
      <c r="T23" s="23">
        <v>0</v>
      </c>
      <c r="U23" s="7">
        <v>0</v>
      </c>
      <c r="V23" s="22">
        <v>47.0990245283017</v>
      </c>
      <c r="W23" s="23">
        <v>126</v>
      </c>
      <c r="X23" s="22">
        <v>763.38</v>
      </c>
      <c r="Y23" s="22">
        <v>112.07</v>
      </c>
      <c r="Z23" s="22">
        <v>72.61</v>
      </c>
    </row>
    <row r="24" s="1" customFormat="1" spans="1:26">
      <c r="A24" s="7" t="s">
        <v>78</v>
      </c>
      <c r="B24" s="18">
        <f t="shared" si="2"/>
        <v>154.43</v>
      </c>
      <c r="C24" s="17">
        <f>B24/B25*100</f>
        <v>2.48205913117574</v>
      </c>
      <c r="D24" s="18" t="s">
        <v>46</v>
      </c>
      <c r="E24" s="7">
        <v>428</v>
      </c>
      <c r="F24" s="18">
        <v>150.48</v>
      </c>
      <c r="G24" s="7">
        <v>0</v>
      </c>
      <c r="H24" s="18">
        <v>0</v>
      </c>
      <c r="I24" s="7">
        <v>0</v>
      </c>
      <c r="J24" s="7">
        <v>0</v>
      </c>
      <c r="K24" s="7">
        <v>0</v>
      </c>
      <c r="L24" s="7">
        <v>0</v>
      </c>
      <c r="M24" s="7">
        <v>428</v>
      </c>
      <c r="N24" s="18">
        <v>150.48</v>
      </c>
      <c r="O24" s="7">
        <v>0</v>
      </c>
      <c r="P24" s="18">
        <v>0</v>
      </c>
      <c r="Q24" s="18">
        <v>0</v>
      </c>
      <c r="R24" s="7">
        <v>0.82</v>
      </c>
      <c r="S24" s="7">
        <v>0</v>
      </c>
      <c r="T24" s="7">
        <v>0</v>
      </c>
      <c r="U24" s="7">
        <v>0</v>
      </c>
      <c r="V24" s="18">
        <v>3.13</v>
      </c>
      <c r="W24" s="7">
        <v>39</v>
      </c>
      <c r="X24" s="7">
        <v>18.76</v>
      </c>
      <c r="Y24" s="18">
        <v>23.95</v>
      </c>
      <c r="Z24" s="18">
        <v>14.04</v>
      </c>
    </row>
    <row r="25" s="1" customFormat="1" spans="1:26">
      <c r="A25" s="7" t="s">
        <v>41</v>
      </c>
      <c r="B25" s="18">
        <f t="shared" si="2"/>
        <v>6221.85015901887</v>
      </c>
      <c r="C25" s="17"/>
      <c r="D25" s="18"/>
      <c r="E25" s="19">
        <f t="shared" ref="E25:Z25" si="3">SUM(E19:E24)</f>
        <v>12619</v>
      </c>
      <c r="F25" s="18">
        <f t="shared" si="3"/>
        <v>3665.00306501887</v>
      </c>
      <c r="G25" s="19">
        <f t="shared" si="3"/>
        <v>4823</v>
      </c>
      <c r="H25" s="18">
        <f t="shared" si="3"/>
        <v>854.70033</v>
      </c>
      <c r="I25" s="19">
        <f t="shared" si="3"/>
        <v>8250</v>
      </c>
      <c r="J25" s="18">
        <f t="shared" si="3"/>
        <v>93.6242882641509</v>
      </c>
      <c r="K25" s="19">
        <f t="shared" si="3"/>
        <v>424</v>
      </c>
      <c r="L25" s="18">
        <f t="shared" si="3"/>
        <v>47.888238</v>
      </c>
      <c r="M25" s="19">
        <f t="shared" si="3"/>
        <v>26116</v>
      </c>
      <c r="N25" s="18">
        <f t="shared" si="3"/>
        <v>4661.21592128302</v>
      </c>
      <c r="O25" s="19">
        <f t="shared" si="3"/>
        <v>23</v>
      </c>
      <c r="P25" s="18">
        <f t="shared" si="3"/>
        <v>22.49</v>
      </c>
      <c r="Q25" s="18">
        <f t="shared" si="3"/>
        <v>3.80760660377358</v>
      </c>
      <c r="R25" s="18">
        <f t="shared" si="3"/>
        <v>161.297606603774</v>
      </c>
      <c r="S25" s="18">
        <f t="shared" si="3"/>
        <v>1097.82</v>
      </c>
      <c r="T25" s="19">
        <f t="shared" si="3"/>
        <v>0</v>
      </c>
      <c r="U25" s="19">
        <f t="shared" si="3"/>
        <v>0</v>
      </c>
      <c r="V25" s="18">
        <f t="shared" si="3"/>
        <v>275.219024528302</v>
      </c>
      <c r="W25" s="19">
        <f t="shared" si="3"/>
        <v>2918</v>
      </c>
      <c r="X25" s="18">
        <f t="shared" si="3"/>
        <v>2719.97191</v>
      </c>
      <c r="Y25" s="18">
        <f t="shared" si="3"/>
        <v>481.488112</v>
      </c>
      <c r="Z25" s="18">
        <f t="shared" si="3"/>
        <v>349.295254</v>
      </c>
    </row>
    <row r="26" s="1" customFormat="1" ht="20.4" spans="1:26">
      <c r="A26" s="21" t="s">
        <v>45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39"/>
      <c r="R26" s="21"/>
      <c r="S26" s="21"/>
      <c r="T26" s="21"/>
      <c r="U26" s="21"/>
      <c r="V26" s="21"/>
      <c r="W26" s="21"/>
      <c r="X26" s="21"/>
      <c r="Y26" s="21"/>
      <c r="Z26" s="21"/>
    </row>
    <row r="27" s="1" customFormat="1" spans="1:26">
      <c r="A27" s="6" t="s">
        <v>4</v>
      </c>
      <c r="B27" s="7" t="s">
        <v>5</v>
      </c>
      <c r="C27" s="8" t="s">
        <v>6</v>
      </c>
      <c r="D27" s="9" t="s">
        <v>56</v>
      </c>
      <c r="E27" s="10" t="s">
        <v>57</v>
      </c>
      <c r="F27" s="10"/>
      <c r="G27" s="10"/>
      <c r="H27" s="10"/>
      <c r="I27" s="10"/>
      <c r="J27" s="10"/>
      <c r="K27" s="10"/>
      <c r="L27" s="10"/>
      <c r="M27" s="10"/>
      <c r="N27" s="10"/>
      <c r="O27" s="7" t="s">
        <v>58</v>
      </c>
      <c r="P27" s="7"/>
      <c r="Q27" s="32" t="s">
        <v>59</v>
      </c>
      <c r="R27" s="9" t="s">
        <v>60</v>
      </c>
      <c r="S27" s="9" t="s">
        <v>61</v>
      </c>
      <c r="T27" s="33" t="s">
        <v>12</v>
      </c>
      <c r="U27" s="34"/>
      <c r="V27" s="9" t="s">
        <v>62</v>
      </c>
      <c r="W27" s="10" t="s">
        <v>63</v>
      </c>
      <c r="X27" s="10" t="s">
        <v>15</v>
      </c>
      <c r="Y27" s="10" t="s">
        <v>19</v>
      </c>
      <c r="Z27" s="10" t="s">
        <v>64</v>
      </c>
    </row>
    <row r="28" s="1" customFormat="1" spans="1:26">
      <c r="A28" s="6"/>
      <c r="B28" s="7"/>
      <c r="C28" s="11"/>
      <c r="D28" s="12"/>
      <c r="E28" s="10" t="s">
        <v>65</v>
      </c>
      <c r="F28" s="10"/>
      <c r="G28" s="13" t="s">
        <v>66</v>
      </c>
      <c r="H28" s="14"/>
      <c r="I28" s="7" t="s">
        <v>67</v>
      </c>
      <c r="J28" s="7"/>
      <c r="K28" s="7" t="s">
        <v>68</v>
      </c>
      <c r="L28" s="7"/>
      <c r="M28" s="7" t="s">
        <v>69</v>
      </c>
      <c r="N28" s="7"/>
      <c r="O28" s="7"/>
      <c r="P28" s="7"/>
      <c r="Q28" s="35"/>
      <c r="R28" s="12"/>
      <c r="S28" s="16"/>
      <c r="T28" s="36"/>
      <c r="U28" s="37"/>
      <c r="V28" s="12"/>
      <c r="W28" s="10"/>
      <c r="X28" s="10"/>
      <c r="Y28" s="10"/>
      <c r="Z28" s="10"/>
    </row>
    <row r="29" s="1" customFormat="1" ht="36" spans="1:26">
      <c r="A29" s="6"/>
      <c r="B29" s="7"/>
      <c r="C29" s="15"/>
      <c r="D29" s="16"/>
      <c r="E29" s="10" t="s">
        <v>70</v>
      </c>
      <c r="F29" s="7" t="s">
        <v>25</v>
      </c>
      <c r="G29" s="10" t="s">
        <v>70</v>
      </c>
      <c r="H29" s="7" t="s">
        <v>25</v>
      </c>
      <c r="I29" s="10" t="s">
        <v>70</v>
      </c>
      <c r="J29" s="7" t="s">
        <v>25</v>
      </c>
      <c r="K29" s="10" t="s">
        <v>70</v>
      </c>
      <c r="L29" s="18" t="s">
        <v>25</v>
      </c>
      <c r="M29" s="10" t="s">
        <v>70</v>
      </c>
      <c r="N29" s="7" t="s">
        <v>25</v>
      </c>
      <c r="O29" s="10" t="s">
        <v>71</v>
      </c>
      <c r="P29" s="7" t="s">
        <v>25</v>
      </c>
      <c r="Q29" s="38"/>
      <c r="R29" s="16"/>
      <c r="S29" s="10" t="s">
        <v>25</v>
      </c>
      <c r="T29" s="10" t="s">
        <v>72</v>
      </c>
      <c r="U29" s="10" t="s">
        <v>25</v>
      </c>
      <c r="V29" s="16"/>
      <c r="W29" s="10"/>
      <c r="X29" s="10"/>
      <c r="Y29" s="10"/>
      <c r="Z29" s="10"/>
    </row>
    <row r="30" s="1" customFormat="1" spans="1:26">
      <c r="A30" s="7" t="s">
        <v>73</v>
      </c>
      <c r="B30" s="18">
        <f t="shared" ref="B30:B36" si="4">N30+P30+Q30+R30+S30+U30+V30</f>
        <v>5451.022956</v>
      </c>
      <c r="C30" s="18">
        <f>B30/B36*100</f>
        <v>50.5998780875281</v>
      </c>
      <c r="D30" s="24">
        <v>-7.70367910131325</v>
      </c>
      <c r="E30" s="25">
        <v>8448</v>
      </c>
      <c r="F30" s="26">
        <v>2693.77513</v>
      </c>
      <c r="G30" s="27">
        <v>675</v>
      </c>
      <c r="H30" s="26">
        <v>222.771554</v>
      </c>
      <c r="I30" s="27">
        <v>17867</v>
      </c>
      <c r="J30" s="26">
        <v>203.40079</v>
      </c>
      <c r="K30" s="27">
        <v>754</v>
      </c>
      <c r="L30" s="26">
        <v>108.685482</v>
      </c>
      <c r="M30" s="25">
        <v>27744</v>
      </c>
      <c r="N30" s="26">
        <v>3228.632956</v>
      </c>
      <c r="O30" s="27">
        <v>2</v>
      </c>
      <c r="P30" s="26">
        <v>41.8</v>
      </c>
      <c r="Q30" s="24">
        <v>51.15</v>
      </c>
      <c r="R30" s="26">
        <v>187.76</v>
      </c>
      <c r="S30" s="26">
        <v>1178.55</v>
      </c>
      <c r="T30" s="25">
        <v>0</v>
      </c>
      <c r="U30" s="25">
        <v>0</v>
      </c>
      <c r="V30" s="26">
        <v>763.13</v>
      </c>
      <c r="W30" s="27">
        <v>2516</v>
      </c>
      <c r="X30" s="40">
        <v>2742.134538</v>
      </c>
      <c r="Y30" s="40">
        <v>334.359927</v>
      </c>
      <c r="Z30" s="40">
        <v>243.527936</v>
      </c>
    </row>
    <row r="31" s="1" customFormat="1" spans="1:26">
      <c r="A31" s="7" t="s">
        <v>74</v>
      </c>
      <c r="B31" s="18">
        <f t="shared" si="4"/>
        <v>2106.42</v>
      </c>
      <c r="C31" s="18">
        <f>B31/B36*100</f>
        <v>19.5531363675165</v>
      </c>
      <c r="D31" s="18">
        <v>73.154130702836</v>
      </c>
      <c r="E31" s="7">
        <v>9120</v>
      </c>
      <c r="F31" s="7">
        <v>1331.32</v>
      </c>
      <c r="G31" s="7">
        <v>923</v>
      </c>
      <c r="H31" s="7">
        <v>171.07</v>
      </c>
      <c r="I31" s="7">
        <v>2278</v>
      </c>
      <c r="J31" s="7">
        <v>25.8</v>
      </c>
      <c r="K31" s="7">
        <v>0</v>
      </c>
      <c r="L31" s="7">
        <v>0</v>
      </c>
      <c r="M31" s="7">
        <v>12321</v>
      </c>
      <c r="N31" s="7">
        <v>1528.19</v>
      </c>
      <c r="O31" s="7">
        <v>85</v>
      </c>
      <c r="P31" s="7">
        <v>60</v>
      </c>
      <c r="Q31" s="18">
        <v>0</v>
      </c>
      <c r="R31" s="7">
        <v>23.14</v>
      </c>
      <c r="S31" s="7">
        <v>436.38</v>
      </c>
      <c r="T31" s="7">
        <v>0</v>
      </c>
      <c r="U31" s="7">
        <v>0</v>
      </c>
      <c r="V31" s="7">
        <v>58.71</v>
      </c>
      <c r="W31" s="7">
        <v>1126</v>
      </c>
      <c r="X31" s="7">
        <v>801.22</v>
      </c>
      <c r="Y31" s="7">
        <v>180.03</v>
      </c>
      <c r="Z31" s="7">
        <v>114.79</v>
      </c>
    </row>
    <row r="32" s="1" customFormat="1" spans="1:26">
      <c r="A32" s="7" t="s">
        <v>75</v>
      </c>
      <c r="B32" s="18">
        <f t="shared" si="4"/>
        <v>1383.51</v>
      </c>
      <c r="C32" s="18">
        <f>B32/B36*100</f>
        <v>12.8426238337192</v>
      </c>
      <c r="D32" s="18">
        <v>67.4748819755477</v>
      </c>
      <c r="E32" s="7">
        <v>1374</v>
      </c>
      <c r="F32" s="7">
        <v>638.16</v>
      </c>
      <c r="G32" s="7">
        <v>284</v>
      </c>
      <c r="H32" s="7">
        <v>93.46</v>
      </c>
      <c r="I32" s="7">
        <v>1178</v>
      </c>
      <c r="J32" s="7">
        <v>13.33</v>
      </c>
      <c r="K32" s="7">
        <v>5</v>
      </c>
      <c r="L32" s="7">
        <v>0.53</v>
      </c>
      <c r="M32" s="7">
        <v>2841</v>
      </c>
      <c r="N32" s="7">
        <v>745.48</v>
      </c>
      <c r="O32" s="7">
        <v>1</v>
      </c>
      <c r="P32" s="7">
        <v>0.26</v>
      </c>
      <c r="Q32" s="18">
        <v>0</v>
      </c>
      <c r="R32" s="7">
        <v>23.78</v>
      </c>
      <c r="S32" s="7">
        <v>532.01</v>
      </c>
      <c r="T32" s="7">
        <v>0</v>
      </c>
      <c r="U32" s="7">
        <v>0</v>
      </c>
      <c r="V32" s="7">
        <v>81.98</v>
      </c>
      <c r="W32" s="7">
        <v>851</v>
      </c>
      <c r="X32" s="7">
        <v>429</v>
      </c>
      <c r="Y32" s="7">
        <v>0</v>
      </c>
      <c r="Z32" s="7">
        <v>0</v>
      </c>
    </row>
    <row r="33" s="1" customFormat="1" spans="1:26">
      <c r="A33" s="7" t="s">
        <v>77</v>
      </c>
      <c r="B33" s="18">
        <f t="shared" si="4"/>
        <v>1230.49563962264</v>
      </c>
      <c r="C33" s="18">
        <f>B33/B36*100</f>
        <v>11.4222467699585</v>
      </c>
      <c r="D33" s="18">
        <v>35.9369994172841</v>
      </c>
      <c r="E33" s="7">
        <v>2601</v>
      </c>
      <c r="F33" s="18">
        <v>500.102013207547</v>
      </c>
      <c r="G33" s="7">
        <v>3956</v>
      </c>
      <c r="H33" s="18">
        <v>665.91</v>
      </c>
      <c r="I33" s="7">
        <v>0</v>
      </c>
      <c r="J33" s="7">
        <v>0</v>
      </c>
      <c r="K33" s="7">
        <v>0</v>
      </c>
      <c r="L33" s="7">
        <v>0</v>
      </c>
      <c r="M33" s="7">
        <v>6557</v>
      </c>
      <c r="N33" s="18">
        <v>1166.01201320755</v>
      </c>
      <c r="O33" s="7">
        <v>0</v>
      </c>
      <c r="P33" s="18">
        <v>0</v>
      </c>
      <c r="Q33" s="18">
        <v>0.506037735849057</v>
      </c>
      <c r="R33" s="18">
        <v>0.161698113207547</v>
      </c>
      <c r="S33" s="7">
        <v>0</v>
      </c>
      <c r="T33" s="7">
        <v>0</v>
      </c>
      <c r="U33" s="7">
        <v>0</v>
      </c>
      <c r="V33" s="18">
        <v>63.8158905660375</v>
      </c>
      <c r="W33" s="7">
        <v>312</v>
      </c>
      <c r="X33" s="18">
        <v>489.06</v>
      </c>
      <c r="Y33" s="18">
        <v>129.47</v>
      </c>
      <c r="Z33" s="18">
        <v>81.5</v>
      </c>
    </row>
    <row r="34" s="1" customFormat="1" spans="1:26">
      <c r="A34" s="7" t="s">
        <v>76</v>
      </c>
      <c r="B34" s="18">
        <f t="shared" si="4"/>
        <v>319.2</v>
      </c>
      <c r="C34" s="18">
        <f>B34/B36*100</f>
        <v>2.96301835745543</v>
      </c>
      <c r="D34" s="18">
        <v>64.1975308641975</v>
      </c>
      <c r="E34" s="7">
        <v>1262</v>
      </c>
      <c r="F34" s="18">
        <v>185.53</v>
      </c>
      <c r="G34" s="7">
        <v>765</v>
      </c>
      <c r="H34" s="18">
        <v>116.55</v>
      </c>
      <c r="I34" s="7">
        <v>0</v>
      </c>
      <c r="J34" s="7">
        <v>0</v>
      </c>
      <c r="K34" s="7">
        <v>0</v>
      </c>
      <c r="L34" s="7">
        <v>0</v>
      </c>
      <c r="M34" s="7">
        <v>2027</v>
      </c>
      <c r="N34" s="18">
        <v>302.08</v>
      </c>
      <c r="O34" s="7">
        <v>0</v>
      </c>
      <c r="P34" s="18">
        <v>0</v>
      </c>
      <c r="Q34" s="18">
        <v>0.19</v>
      </c>
      <c r="R34" s="7">
        <v>0.16</v>
      </c>
      <c r="S34" s="7">
        <v>0</v>
      </c>
      <c r="T34" s="7">
        <v>0</v>
      </c>
      <c r="U34" s="7">
        <v>0</v>
      </c>
      <c r="V34" s="18">
        <v>16.77</v>
      </c>
      <c r="W34" s="7">
        <v>329</v>
      </c>
      <c r="X34" s="18">
        <v>126.44</v>
      </c>
      <c r="Y34" s="18">
        <v>3.35</v>
      </c>
      <c r="Z34" s="18">
        <v>3.35</v>
      </c>
    </row>
    <row r="35" s="1" customFormat="1" spans="1:26">
      <c r="A35" s="7" t="s">
        <v>78</v>
      </c>
      <c r="B35" s="18">
        <f t="shared" si="4"/>
        <v>282.15</v>
      </c>
      <c r="C35" s="18">
        <f>B35/B36*100</f>
        <v>2.61909658382221</v>
      </c>
      <c r="D35" s="18">
        <v>-5.71743634297935</v>
      </c>
      <c r="E35" s="7">
        <v>589</v>
      </c>
      <c r="F35" s="18">
        <v>204.56</v>
      </c>
      <c r="G35" s="19">
        <v>206</v>
      </c>
      <c r="H35" s="18">
        <v>67.42</v>
      </c>
      <c r="I35" s="7">
        <v>2</v>
      </c>
      <c r="J35" s="7">
        <v>0.02</v>
      </c>
      <c r="K35" s="7">
        <v>0</v>
      </c>
      <c r="L35" s="7">
        <v>0</v>
      </c>
      <c r="M35" s="7">
        <v>797</v>
      </c>
      <c r="N35" s="18">
        <v>272</v>
      </c>
      <c r="O35" s="7">
        <v>1</v>
      </c>
      <c r="P35" s="7">
        <v>0.49</v>
      </c>
      <c r="Q35" s="18">
        <v>0</v>
      </c>
      <c r="R35" s="7">
        <v>2.34</v>
      </c>
      <c r="S35" s="7">
        <v>0</v>
      </c>
      <c r="T35" s="7">
        <v>0</v>
      </c>
      <c r="U35" s="7">
        <v>0</v>
      </c>
      <c r="V35" s="7">
        <v>7.32</v>
      </c>
      <c r="W35" s="7">
        <v>118</v>
      </c>
      <c r="X35" s="18">
        <v>33</v>
      </c>
      <c r="Y35" s="18">
        <v>47.04</v>
      </c>
      <c r="Z35" s="18">
        <v>28.35</v>
      </c>
    </row>
    <row r="36" s="1" customFormat="1" ht="15.6" spans="1:27">
      <c r="A36" s="7" t="s">
        <v>41</v>
      </c>
      <c r="B36" s="18">
        <f t="shared" si="4"/>
        <v>10772.7985956226</v>
      </c>
      <c r="C36" s="7"/>
      <c r="D36" s="7"/>
      <c r="E36" s="19">
        <f t="shared" ref="E36:Z36" si="5">SUM(E30:E35)</f>
        <v>23394</v>
      </c>
      <c r="F36" s="18">
        <f t="shared" si="5"/>
        <v>5553.44714320755</v>
      </c>
      <c r="G36" s="19">
        <f t="shared" si="5"/>
        <v>6809</v>
      </c>
      <c r="H36" s="18">
        <f t="shared" si="5"/>
        <v>1337.181554</v>
      </c>
      <c r="I36" s="19">
        <f t="shared" si="5"/>
        <v>21325</v>
      </c>
      <c r="J36" s="18">
        <f t="shared" si="5"/>
        <v>242.55079</v>
      </c>
      <c r="K36" s="19">
        <f t="shared" si="5"/>
        <v>759</v>
      </c>
      <c r="L36" s="18">
        <f t="shared" si="5"/>
        <v>109.215482</v>
      </c>
      <c r="M36" s="19">
        <f t="shared" si="5"/>
        <v>52287</v>
      </c>
      <c r="N36" s="18">
        <f t="shared" si="5"/>
        <v>7242.39496920755</v>
      </c>
      <c r="O36" s="19">
        <f t="shared" si="5"/>
        <v>89</v>
      </c>
      <c r="P36" s="18">
        <f t="shared" si="5"/>
        <v>102.55</v>
      </c>
      <c r="Q36" s="18">
        <f t="shared" si="5"/>
        <v>51.8460377358491</v>
      </c>
      <c r="R36" s="18">
        <f t="shared" si="5"/>
        <v>237.341698113208</v>
      </c>
      <c r="S36" s="18">
        <f t="shared" si="5"/>
        <v>2146.94</v>
      </c>
      <c r="T36" s="19">
        <f t="shared" si="5"/>
        <v>0</v>
      </c>
      <c r="U36" s="18">
        <f t="shared" si="5"/>
        <v>0</v>
      </c>
      <c r="V36" s="18">
        <f t="shared" si="5"/>
        <v>991.725890566038</v>
      </c>
      <c r="W36" s="19">
        <f t="shared" si="5"/>
        <v>5252</v>
      </c>
      <c r="X36" s="18">
        <f t="shared" si="5"/>
        <v>4620.854538</v>
      </c>
      <c r="Y36" s="18">
        <f t="shared" si="5"/>
        <v>694.249927</v>
      </c>
      <c r="Z36" s="19">
        <f t="shared" si="5"/>
        <v>471.517936</v>
      </c>
      <c r="AA36" s="42"/>
    </row>
    <row r="37" s="1" customFormat="1" ht="20.4" spans="1:27">
      <c r="A37" s="21" t="s">
        <v>47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39"/>
      <c r="R37" s="21"/>
      <c r="S37" s="21"/>
      <c r="T37" s="21"/>
      <c r="U37" s="21"/>
      <c r="V37" s="21"/>
      <c r="W37" s="21"/>
      <c r="X37" s="21"/>
      <c r="Y37" s="21"/>
      <c r="Z37" s="21"/>
      <c r="AA37" s="42"/>
    </row>
    <row r="38" s="1" customFormat="1" ht="15.6" spans="1:27">
      <c r="A38" s="6" t="s">
        <v>4</v>
      </c>
      <c r="B38" s="7" t="s">
        <v>5</v>
      </c>
      <c r="C38" s="8" t="s">
        <v>6</v>
      </c>
      <c r="D38" s="9" t="s">
        <v>56</v>
      </c>
      <c r="E38" s="10" t="s">
        <v>57</v>
      </c>
      <c r="F38" s="10"/>
      <c r="G38" s="10"/>
      <c r="H38" s="10"/>
      <c r="I38" s="10"/>
      <c r="J38" s="10"/>
      <c r="K38" s="10"/>
      <c r="L38" s="10"/>
      <c r="M38" s="10"/>
      <c r="N38" s="10"/>
      <c r="O38" s="7" t="s">
        <v>58</v>
      </c>
      <c r="P38" s="7"/>
      <c r="Q38" s="32" t="s">
        <v>59</v>
      </c>
      <c r="R38" s="9" t="s">
        <v>60</v>
      </c>
      <c r="S38" s="9" t="s">
        <v>61</v>
      </c>
      <c r="T38" s="33" t="s">
        <v>12</v>
      </c>
      <c r="U38" s="34"/>
      <c r="V38" s="9" t="s">
        <v>62</v>
      </c>
      <c r="W38" s="10" t="s">
        <v>63</v>
      </c>
      <c r="X38" s="10" t="s">
        <v>15</v>
      </c>
      <c r="Y38" s="10" t="s">
        <v>19</v>
      </c>
      <c r="Z38" s="10" t="s">
        <v>64</v>
      </c>
      <c r="AA38" s="42"/>
    </row>
    <row r="39" s="1" customFormat="1" ht="15.6" spans="1:27">
      <c r="A39" s="6"/>
      <c r="B39" s="7"/>
      <c r="C39" s="11"/>
      <c r="D39" s="12"/>
      <c r="E39" s="10" t="s">
        <v>65</v>
      </c>
      <c r="F39" s="10"/>
      <c r="G39" s="13" t="s">
        <v>66</v>
      </c>
      <c r="H39" s="14"/>
      <c r="I39" s="7" t="s">
        <v>67</v>
      </c>
      <c r="J39" s="7"/>
      <c r="K39" s="7" t="s">
        <v>68</v>
      </c>
      <c r="L39" s="7"/>
      <c r="M39" s="7" t="s">
        <v>69</v>
      </c>
      <c r="N39" s="7"/>
      <c r="O39" s="7"/>
      <c r="P39" s="7"/>
      <c r="Q39" s="35"/>
      <c r="R39" s="12"/>
      <c r="S39" s="16"/>
      <c r="T39" s="36"/>
      <c r="U39" s="37"/>
      <c r="V39" s="12"/>
      <c r="W39" s="10"/>
      <c r="X39" s="10"/>
      <c r="Y39" s="10"/>
      <c r="Z39" s="10"/>
      <c r="AA39" s="42"/>
    </row>
    <row r="40" s="1" customFormat="1" ht="36" spans="1:27">
      <c r="A40" s="6"/>
      <c r="B40" s="7"/>
      <c r="C40" s="15"/>
      <c r="D40" s="16"/>
      <c r="E40" s="10" t="s">
        <v>70</v>
      </c>
      <c r="F40" s="7" t="s">
        <v>25</v>
      </c>
      <c r="G40" s="10" t="s">
        <v>70</v>
      </c>
      <c r="H40" s="7" t="s">
        <v>25</v>
      </c>
      <c r="I40" s="10" t="s">
        <v>70</v>
      </c>
      <c r="J40" s="7" t="s">
        <v>25</v>
      </c>
      <c r="K40" s="10" t="s">
        <v>70</v>
      </c>
      <c r="L40" s="18" t="s">
        <v>25</v>
      </c>
      <c r="M40" s="10" t="s">
        <v>70</v>
      </c>
      <c r="N40" s="7" t="s">
        <v>25</v>
      </c>
      <c r="O40" s="10" t="s">
        <v>71</v>
      </c>
      <c r="P40" s="7" t="s">
        <v>25</v>
      </c>
      <c r="Q40" s="38"/>
      <c r="R40" s="16"/>
      <c r="S40" s="10" t="s">
        <v>25</v>
      </c>
      <c r="T40" s="10" t="s">
        <v>72</v>
      </c>
      <c r="U40" s="10" t="s">
        <v>25</v>
      </c>
      <c r="V40" s="16"/>
      <c r="W40" s="10"/>
      <c r="X40" s="10"/>
      <c r="Y40" s="10"/>
      <c r="Z40" s="10"/>
      <c r="AA40" s="42"/>
    </row>
    <row r="41" s="1" customFormat="1" spans="1:27">
      <c r="A41" s="7" t="s">
        <v>73</v>
      </c>
      <c r="B41" s="18">
        <f t="shared" ref="B41:B45" si="6">N41+P41+Q41+R41+S41+U41+V41</f>
        <v>7275.783374</v>
      </c>
      <c r="C41" s="17">
        <f>B41/B45*100</f>
        <v>69.9144870625074</v>
      </c>
      <c r="D41" s="24">
        <v>2.20804536992837</v>
      </c>
      <c r="E41" s="25">
        <v>4675</v>
      </c>
      <c r="F41" s="26">
        <v>1886.690525</v>
      </c>
      <c r="G41" s="27">
        <v>426</v>
      </c>
      <c r="H41" s="26">
        <v>140.701346</v>
      </c>
      <c r="I41" s="27">
        <v>13054</v>
      </c>
      <c r="J41" s="26">
        <v>149.8539</v>
      </c>
      <c r="K41" s="27">
        <v>345</v>
      </c>
      <c r="L41" s="26">
        <v>82.617603</v>
      </c>
      <c r="M41" s="25">
        <v>18500</v>
      </c>
      <c r="N41" s="26">
        <v>2259.863374</v>
      </c>
      <c r="O41" s="27">
        <v>20</v>
      </c>
      <c r="P41" s="26">
        <v>44.23</v>
      </c>
      <c r="Q41" s="24">
        <v>1.78</v>
      </c>
      <c r="R41" s="26">
        <v>262.53</v>
      </c>
      <c r="S41" s="26">
        <v>2358.71</v>
      </c>
      <c r="T41" s="25">
        <v>561959</v>
      </c>
      <c r="U41" s="25">
        <v>1942.13</v>
      </c>
      <c r="V41" s="26">
        <v>406.54</v>
      </c>
      <c r="W41" s="27">
        <v>1590</v>
      </c>
      <c r="X41" s="40">
        <v>2659.644916</v>
      </c>
      <c r="Y41" s="40">
        <v>227.830836</v>
      </c>
      <c r="Z41" s="40">
        <v>152.99033</v>
      </c>
      <c r="AA41" s="43"/>
    </row>
    <row r="42" s="1" customFormat="1" ht="15.6" spans="1:27">
      <c r="A42" s="7" t="s">
        <v>74</v>
      </c>
      <c r="B42" s="18">
        <f t="shared" si="6"/>
        <v>2259.42</v>
      </c>
      <c r="C42" s="17">
        <f>B42/B45*100</f>
        <v>21.7112278140746</v>
      </c>
      <c r="D42" s="18">
        <v>63.7035480622233</v>
      </c>
      <c r="E42" s="7">
        <v>7516</v>
      </c>
      <c r="F42" s="7">
        <v>880.71</v>
      </c>
      <c r="G42" s="7">
        <v>928</v>
      </c>
      <c r="H42" s="7">
        <v>167.63</v>
      </c>
      <c r="I42" s="7">
        <v>6392</v>
      </c>
      <c r="J42" s="7">
        <v>72.33</v>
      </c>
      <c r="K42" s="7">
        <v>0</v>
      </c>
      <c r="L42" s="7">
        <v>0</v>
      </c>
      <c r="M42" s="7">
        <v>14836</v>
      </c>
      <c r="N42" s="7">
        <v>1120.67</v>
      </c>
      <c r="O42" s="7">
        <v>9</v>
      </c>
      <c r="P42" s="7">
        <v>47.8</v>
      </c>
      <c r="Q42" s="18">
        <v>0</v>
      </c>
      <c r="R42" s="7">
        <v>49.84</v>
      </c>
      <c r="S42" s="7">
        <v>932.62</v>
      </c>
      <c r="T42" s="7">
        <v>0</v>
      </c>
      <c r="U42" s="7">
        <v>0</v>
      </c>
      <c r="V42" s="7">
        <v>108.49</v>
      </c>
      <c r="W42" s="7">
        <v>1454</v>
      </c>
      <c r="X42" s="7">
        <v>718.58</v>
      </c>
      <c r="Y42" s="7">
        <v>141.9</v>
      </c>
      <c r="Z42" s="7">
        <v>77.65</v>
      </c>
      <c r="AA42" s="42"/>
    </row>
    <row r="43" s="1" customFormat="1" ht="15.6" spans="1:27">
      <c r="A43" s="7" t="s">
        <v>75</v>
      </c>
      <c r="B43" s="18">
        <f t="shared" si="6"/>
        <v>169.14</v>
      </c>
      <c r="C43" s="17">
        <f>B43/B45*100</f>
        <v>1.62530077297385</v>
      </c>
      <c r="D43" s="18">
        <v>13.9450282942603</v>
      </c>
      <c r="E43" s="7">
        <v>201</v>
      </c>
      <c r="F43" s="7">
        <v>78.36</v>
      </c>
      <c r="G43" s="7">
        <v>108</v>
      </c>
      <c r="H43" s="7">
        <v>34.27</v>
      </c>
      <c r="I43" s="7">
        <v>1894</v>
      </c>
      <c r="J43" s="7">
        <v>21.44</v>
      </c>
      <c r="K43" s="7">
        <v>2</v>
      </c>
      <c r="L43" s="7">
        <v>0.21</v>
      </c>
      <c r="M43" s="7">
        <v>2205</v>
      </c>
      <c r="N43" s="7">
        <v>134.28</v>
      </c>
      <c r="O43" s="7">
        <v>0</v>
      </c>
      <c r="P43" s="7">
        <v>0</v>
      </c>
      <c r="Q43" s="18">
        <v>0</v>
      </c>
      <c r="R43" s="7">
        <v>7.99</v>
      </c>
      <c r="S43" s="7">
        <v>0</v>
      </c>
      <c r="T43" s="7">
        <v>0</v>
      </c>
      <c r="U43" s="7">
        <v>0</v>
      </c>
      <c r="V43" s="7">
        <v>26.87</v>
      </c>
      <c r="W43" s="7">
        <v>404</v>
      </c>
      <c r="X43" s="7">
        <v>111.22</v>
      </c>
      <c r="Y43" s="7">
        <v>0</v>
      </c>
      <c r="Z43" s="7">
        <v>0</v>
      </c>
      <c r="AA43" s="42"/>
    </row>
    <row r="44" s="1" customFormat="1" ht="15.6" spans="1:27">
      <c r="A44" s="7" t="s">
        <v>77</v>
      </c>
      <c r="B44" s="18">
        <f t="shared" si="6"/>
        <v>702.345825471698</v>
      </c>
      <c r="C44" s="17">
        <f>B44/B45*100</f>
        <v>6.74898435044407</v>
      </c>
      <c r="D44" s="18">
        <v>38.6368429772153</v>
      </c>
      <c r="E44" s="7">
        <v>1429</v>
      </c>
      <c r="F44" s="18">
        <v>341.58</v>
      </c>
      <c r="G44" s="7">
        <v>1962</v>
      </c>
      <c r="H44" s="18">
        <v>314.857413207547</v>
      </c>
      <c r="I44" s="7">
        <v>2</v>
      </c>
      <c r="J44" s="18">
        <v>0.0226415094339623</v>
      </c>
      <c r="K44" s="7">
        <v>0</v>
      </c>
      <c r="L44" s="7">
        <v>0</v>
      </c>
      <c r="M44" s="7">
        <v>3393</v>
      </c>
      <c r="N44" s="18">
        <v>656.460054716981</v>
      </c>
      <c r="O44" s="7">
        <v>1</v>
      </c>
      <c r="P44" s="18">
        <v>0.0818867924528302</v>
      </c>
      <c r="Q44" s="18">
        <v>0.00283018867924528</v>
      </c>
      <c r="R44" s="18">
        <v>0.00283018867924528</v>
      </c>
      <c r="S44" s="7">
        <v>0</v>
      </c>
      <c r="T44" s="7">
        <v>0</v>
      </c>
      <c r="U44" s="7">
        <v>0</v>
      </c>
      <c r="V44" s="18">
        <v>45.7982235849057</v>
      </c>
      <c r="W44" s="7">
        <v>48</v>
      </c>
      <c r="X44" s="18">
        <v>295.12</v>
      </c>
      <c r="Y44" s="18">
        <v>77.38</v>
      </c>
      <c r="Z44" s="18">
        <v>48.44</v>
      </c>
      <c r="AA44" s="42"/>
    </row>
    <row r="45" s="1" customFormat="1" ht="15.6" spans="1:27">
      <c r="A45" s="7" t="s">
        <v>41</v>
      </c>
      <c r="B45" s="18">
        <f t="shared" si="6"/>
        <v>10406.6891994717</v>
      </c>
      <c r="C45" s="28"/>
      <c r="D45" s="18"/>
      <c r="E45" s="19">
        <f t="shared" ref="E45:Z45" si="7">SUM(E41:E44)</f>
        <v>13821</v>
      </c>
      <c r="F45" s="18">
        <f t="shared" si="7"/>
        <v>3187.340525</v>
      </c>
      <c r="G45" s="7">
        <f t="shared" si="7"/>
        <v>3424</v>
      </c>
      <c r="H45" s="18">
        <f t="shared" si="7"/>
        <v>657.458759207547</v>
      </c>
      <c r="I45" s="19">
        <f t="shared" si="7"/>
        <v>21342</v>
      </c>
      <c r="J45" s="18">
        <f t="shared" si="7"/>
        <v>243.646541509434</v>
      </c>
      <c r="K45" s="7">
        <f t="shared" si="7"/>
        <v>347</v>
      </c>
      <c r="L45" s="18">
        <f t="shared" si="7"/>
        <v>82.827603</v>
      </c>
      <c r="M45" s="18">
        <f t="shared" si="7"/>
        <v>38934</v>
      </c>
      <c r="N45" s="18">
        <f t="shared" si="7"/>
        <v>4171.27342871698</v>
      </c>
      <c r="O45" s="18">
        <f t="shared" si="7"/>
        <v>30</v>
      </c>
      <c r="P45" s="18">
        <f t="shared" si="7"/>
        <v>92.1118867924528</v>
      </c>
      <c r="Q45" s="18">
        <f t="shared" si="7"/>
        <v>1.78283018867925</v>
      </c>
      <c r="R45" s="18">
        <f t="shared" si="7"/>
        <v>320.362830188679</v>
      </c>
      <c r="S45" s="18">
        <f t="shared" si="7"/>
        <v>3291.33</v>
      </c>
      <c r="T45" s="19">
        <f t="shared" si="7"/>
        <v>561959</v>
      </c>
      <c r="U45" s="18">
        <f t="shared" si="7"/>
        <v>1942.13</v>
      </c>
      <c r="V45" s="18">
        <f t="shared" si="7"/>
        <v>587.698223584906</v>
      </c>
      <c r="W45" s="18">
        <f t="shared" si="7"/>
        <v>3496</v>
      </c>
      <c r="X45" s="18">
        <f t="shared" si="7"/>
        <v>3784.564916</v>
      </c>
      <c r="Y45" s="18">
        <f t="shared" si="7"/>
        <v>447.110836</v>
      </c>
      <c r="Z45" s="18">
        <f t="shared" si="7"/>
        <v>279.08033</v>
      </c>
      <c r="AA45" s="42"/>
    </row>
    <row r="46" s="1" customFormat="1" ht="20.4" spans="1:27">
      <c r="A46" s="21" t="s">
        <v>48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39"/>
      <c r="R46" s="21"/>
      <c r="S46" s="21"/>
      <c r="T46" s="21"/>
      <c r="U46" s="21"/>
      <c r="V46" s="21"/>
      <c r="W46" s="21"/>
      <c r="X46" s="21"/>
      <c r="Y46" s="21"/>
      <c r="Z46" s="21"/>
      <c r="AA46" s="42"/>
    </row>
    <row r="47" s="1" customFormat="1" ht="15.6" spans="1:27">
      <c r="A47" s="6" t="s">
        <v>4</v>
      </c>
      <c r="B47" s="7" t="s">
        <v>5</v>
      </c>
      <c r="C47" s="8" t="s">
        <v>6</v>
      </c>
      <c r="D47" s="9" t="s">
        <v>56</v>
      </c>
      <c r="E47" s="10" t="s">
        <v>57</v>
      </c>
      <c r="F47" s="10"/>
      <c r="G47" s="10"/>
      <c r="H47" s="10"/>
      <c r="I47" s="10"/>
      <c r="J47" s="10"/>
      <c r="K47" s="10"/>
      <c r="L47" s="10"/>
      <c r="M47" s="10"/>
      <c r="N47" s="10"/>
      <c r="O47" s="7" t="s">
        <v>58</v>
      </c>
      <c r="P47" s="7"/>
      <c r="Q47" s="32" t="s">
        <v>59</v>
      </c>
      <c r="R47" s="9" t="s">
        <v>60</v>
      </c>
      <c r="S47" s="9" t="s">
        <v>61</v>
      </c>
      <c r="T47" s="33" t="s">
        <v>12</v>
      </c>
      <c r="U47" s="34"/>
      <c r="V47" s="9" t="s">
        <v>62</v>
      </c>
      <c r="W47" s="10" t="s">
        <v>63</v>
      </c>
      <c r="X47" s="10" t="s">
        <v>15</v>
      </c>
      <c r="Y47" s="10" t="s">
        <v>19</v>
      </c>
      <c r="Z47" s="10" t="s">
        <v>64</v>
      </c>
      <c r="AA47" s="42"/>
    </row>
    <row r="48" s="1" customFormat="1" ht="15.6" spans="1:27">
      <c r="A48" s="6"/>
      <c r="B48" s="7"/>
      <c r="C48" s="11"/>
      <c r="D48" s="12"/>
      <c r="E48" s="10" t="s">
        <v>65</v>
      </c>
      <c r="F48" s="10"/>
      <c r="G48" s="13" t="s">
        <v>66</v>
      </c>
      <c r="H48" s="14"/>
      <c r="I48" s="7" t="s">
        <v>67</v>
      </c>
      <c r="J48" s="7"/>
      <c r="K48" s="7" t="s">
        <v>68</v>
      </c>
      <c r="L48" s="7"/>
      <c r="M48" s="7" t="s">
        <v>69</v>
      </c>
      <c r="N48" s="7"/>
      <c r="O48" s="7"/>
      <c r="P48" s="7"/>
      <c r="Q48" s="35"/>
      <c r="R48" s="12"/>
      <c r="S48" s="16"/>
      <c r="T48" s="36"/>
      <c r="U48" s="37"/>
      <c r="V48" s="12"/>
      <c r="W48" s="10"/>
      <c r="X48" s="10"/>
      <c r="Y48" s="10"/>
      <c r="Z48" s="10"/>
      <c r="AA48" s="42"/>
    </row>
    <row r="49" s="1" customFormat="1" ht="36" spans="1:27">
      <c r="A49" s="6"/>
      <c r="B49" s="7"/>
      <c r="C49" s="15"/>
      <c r="D49" s="16"/>
      <c r="E49" s="10" t="s">
        <v>70</v>
      </c>
      <c r="F49" s="7" t="s">
        <v>25</v>
      </c>
      <c r="G49" s="10" t="s">
        <v>70</v>
      </c>
      <c r="H49" s="7" t="s">
        <v>25</v>
      </c>
      <c r="I49" s="10" t="s">
        <v>70</v>
      </c>
      <c r="J49" s="7" t="s">
        <v>25</v>
      </c>
      <c r="K49" s="10" t="s">
        <v>70</v>
      </c>
      <c r="L49" s="18" t="s">
        <v>25</v>
      </c>
      <c r="M49" s="10" t="s">
        <v>70</v>
      </c>
      <c r="N49" s="7" t="s">
        <v>25</v>
      </c>
      <c r="O49" s="10" t="s">
        <v>71</v>
      </c>
      <c r="P49" s="7" t="s">
        <v>25</v>
      </c>
      <c r="Q49" s="38"/>
      <c r="R49" s="16"/>
      <c r="S49" s="10" t="s">
        <v>25</v>
      </c>
      <c r="T49" s="10" t="s">
        <v>72</v>
      </c>
      <c r="U49" s="10" t="s">
        <v>25</v>
      </c>
      <c r="V49" s="16"/>
      <c r="W49" s="10"/>
      <c r="X49" s="10"/>
      <c r="Y49" s="10"/>
      <c r="Z49" s="10"/>
      <c r="AA49" s="42"/>
    </row>
    <row r="50" s="1" customFormat="1" ht="15.6" spans="1:27">
      <c r="A50" s="7" t="s">
        <v>73</v>
      </c>
      <c r="B50" s="18">
        <f t="shared" ref="B50:B54" si="8">N50+P50+Q50+R50+S50+U50+V50</f>
        <v>2182.320171</v>
      </c>
      <c r="C50" s="17">
        <f>B50/B54*100</f>
        <v>60.8123351181402</v>
      </c>
      <c r="D50" s="24">
        <v>36.1408019097577</v>
      </c>
      <c r="E50" s="25">
        <v>3231</v>
      </c>
      <c r="F50" s="26">
        <v>1063.475256</v>
      </c>
      <c r="G50" s="27">
        <v>143</v>
      </c>
      <c r="H50" s="26">
        <v>47.156707</v>
      </c>
      <c r="I50" s="27">
        <v>1747</v>
      </c>
      <c r="J50" s="26">
        <v>19.983339</v>
      </c>
      <c r="K50" s="27">
        <v>45</v>
      </c>
      <c r="L50" s="26">
        <v>6.314869</v>
      </c>
      <c r="M50" s="25">
        <v>5166</v>
      </c>
      <c r="N50" s="26">
        <v>1136.930171</v>
      </c>
      <c r="O50" s="27">
        <v>7</v>
      </c>
      <c r="P50" s="26">
        <v>10.69</v>
      </c>
      <c r="Q50" s="24">
        <v>0.04</v>
      </c>
      <c r="R50" s="26">
        <v>91.73</v>
      </c>
      <c r="S50" s="26">
        <v>131.1</v>
      </c>
      <c r="T50" s="25">
        <v>215326</v>
      </c>
      <c r="U50" s="25">
        <v>744.16</v>
      </c>
      <c r="V50" s="26">
        <v>67.67</v>
      </c>
      <c r="W50" s="27">
        <v>643</v>
      </c>
      <c r="X50" s="40">
        <v>486.266326</v>
      </c>
      <c r="Y50" s="40">
        <v>141.759187</v>
      </c>
      <c r="Z50" s="40">
        <v>113.958694</v>
      </c>
      <c r="AA50" s="42"/>
    </row>
    <row r="51" s="1" customFormat="1" ht="15.6" spans="1:27">
      <c r="A51" s="7" t="s">
        <v>74</v>
      </c>
      <c r="B51" s="18">
        <f t="shared" si="8"/>
        <v>362.49</v>
      </c>
      <c r="C51" s="17">
        <f>B51/B54*100</f>
        <v>10.1011133242074</v>
      </c>
      <c r="D51" s="17">
        <v>16.6500402252615</v>
      </c>
      <c r="E51" s="7">
        <v>3218</v>
      </c>
      <c r="F51" s="7">
        <v>313.88</v>
      </c>
      <c r="G51" s="7">
        <v>192</v>
      </c>
      <c r="H51" s="7">
        <v>33.67</v>
      </c>
      <c r="I51" s="7">
        <v>516</v>
      </c>
      <c r="J51" s="7">
        <v>5.84</v>
      </c>
      <c r="K51" s="7">
        <v>0</v>
      </c>
      <c r="L51" s="7">
        <v>0</v>
      </c>
      <c r="M51" s="7">
        <v>3926</v>
      </c>
      <c r="N51" s="7">
        <v>353.39</v>
      </c>
      <c r="O51" s="7">
        <v>0</v>
      </c>
      <c r="P51" s="7">
        <v>0</v>
      </c>
      <c r="Q51" s="18">
        <v>0</v>
      </c>
      <c r="R51" s="7">
        <v>7.3</v>
      </c>
      <c r="S51" s="7">
        <v>0</v>
      </c>
      <c r="T51" s="7">
        <v>0</v>
      </c>
      <c r="U51" s="7">
        <v>0</v>
      </c>
      <c r="V51" s="7">
        <v>1.8</v>
      </c>
      <c r="W51" s="7">
        <v>209</v>
      </c>
      <c r="X51" s="7">
        <v>145.59</v>
      </c>
      <c r="Y51" s="7">
        <v>43.72</v>
      </c>
      <c r="Z51" s="7">
        <v>33.1</v>
      </c>
      <c r="AA51" s="42"/>
    </row>
    <row r="52" s="1" customFormat="1" ht="15.6" spans="1:27">
      <c r="A52" s="7" t="s">
        <v>75</v>
      </c>
      <c r="B52" s="18">
        <f t="shared" si="8"/>
        <v>847.74</v>
      </c>
      <c r="C52" s="17">
        <f>B52/B54*100</f>
        <v>23.6230456273651</v>
      </c>
      <c r="D52" s="17">
        <v>-26.7712454433944</v>
      </c>
      <c r="E52" s="7">
        <v>569</v>
      </c>
      <c r="F52" s="7">
        <v>213.53</v>
      </c>
      <c r="G52" s="7">
        <v>62</v>
      </c>
      <c r="H52" s="7">
        <v>20.01</v>
      </c>
      <c r="I52" s="7">
        <v>877</v>
      </c>
      <c r="J52" s="7">
        <v>9.9</v>
      </c>
      <c r="K52" s="7">
        <v>0</v>
      </c>
      <c r="L52" s="7">
        <v>0</v>
      </c>
      <c r="M52" s="7">
        <v>1508</v>
      </c>
      <c r="N52" s="7">
        <v>243.44</v>
      </c>
      <c r="O52" s="7">
        <v>1</v>
      </c>
      <c r="P52" s="7">
        <v>1.67</v>
      </c>
      <c r="Q52" s="18">
        <v>0</v>
      </c>
      <c r="R52" s="7">
        <v>45.68</v>
      </c>
      <c r="S52" s="7">
        <v>494.27</v>
      </c>
      <c r="T52" s="7">
        <v>0</v>
      </c>
      <c r="U52" s="7">
        <v>0</v>
      </c>
      <c r="V52" s="7">
        <v>62.68</v>
      </c>
      <c r="W52" s="7">
        <v>951</v>
      </c>
      <c r="X52" s="7">
        <v>668.91</v>
      </c>
      <c r="Y52" s="7">
        <v>0</v>
      </c>
      <c r="Z52" s="7">
        <v>0</v>
      </c>
      <c r="AA52" s="42"/>
    </row>
    <row r="53" s="1" customFormat="1" spans="1:26">
      <c r="A53" s="7" t="s">
        <v>77</v>
      </c>
      <c r="B53" s="18">
        <f t="shared" si="8"/>
        <v>196.064156603773</v>
      </c>
      <c r="C53" s="17">
        <f>B53/B54*100</f>
        <v>5.46350593028734</v>
      </c>
      <c r="D53" s="18" t="s">
        <v>46</v>
      </c>
      <c r="E53" s="7">
        <v>592</v>
      </c>
      <c r="F53" s="18">
        <v>116.922546226415</v>
      </c>
      <c r="G53" s="7">
        <v>380</v>
      </c>
      <c r="H53" s="7">
        <v>61.42</v>
      </c>
      <c r="I53" s="7">
        <v>0</v>
      </c>
      <c r="J53" s="7">
        <v>0</v>
      </c>
      <c r="K53" s="7">
        <v>0</v>
      </c>
      <c r="L53" s="7">
        <v>0</v>
      </c>
      <c r="M53" s="7">
        <v>972</v>
      </c>
      <c r="N53" s="18">
        <v>178.342546226415</v>
      </c>
      <c r="O53" s="7">
        <v>0</v>
      </c>
      <c r="P53" s="7">
        <v>0</v>
      </c>
      <c r="Q53" s="18">
        <v>0.0523132075471698</v>
      </c>
      <c r="R53" s="18">
        <v>0.0523132075471698</v>
      </c>
      <c r="S53" s="18">
        <v>6.23</v>
      </c>
      <c r="T53" s="7">
        <v>0</v>
      </c>
      <c r="U53" s="7">
        <v>0</v>
      </c>
      <c r="V53" s="18">
        <v>11.3869839622641</v>
      </c>
      <c r="W53" s="7">
        <v>41</v>
      </c>
      <c r="X53" s="7">
        <v>29.98</v>
      </c>
      <c r="Y53" s="7">
        <v>23.71</v>
      </c>
      <c r="Z53" s="7">
        <v>16.03</v>
      </c>
    </row>
    <row r="54" s="1" customFormat="1" spans="1:26">
      <c r="A54" s="7" t="s">
        <v>41</v>
      </c>
      <c r="B54" s="18">
        <f t="shared" si="8"/>
        <v>3588.61432760377</v>
      </c>
      <c r="C54" s="28"/>
      <c r="D54" s="7"/>
      <c r="E54" s="19">
        <f t="shared" ref="E54:Z54" si="9">SUM(E50:E53)</f>
        <v>7610</v>
      </c>
      <c r="F54" s="18">
        <f t="shared" si="9"/>
        <v>1707.80780222641</v>
      </c>
      <c r="G54" s="19">
        <f t="shared" si="9"/>
        <v>777</v>
      </c>
      <c r="H54" s="18">
        <f t="shared" si="9"/>
        <v>162.256707</v>
      </c>
      <c r="I54" s="19">
        <f t="shared" si="9"/>
        <v>3140</v>
      </c>
      <c r="J54" s="18">
        <f t="shared" si="9"/>
        <v>35.723339</v>
      </c>
      <c r="K54" s="19">
        <f t="shared" si="9"/>
        <v>45</v>
      </c>
      <c r="L54" s="18">
        <f t="shared" si="9"/>
        <v>6.314869</v>
      </c>
      <c r="M54" s="19">
        <f t="shared" si="9"/>
        <v>11572</v>
      </c>
      <c r="N54" s="18">
        <f t="shared" si="9"/>
        <v>1912.10271722641</v>
      </c>
      <c r="O54" s="19">
        <f t="shared" si="9"/>
        <v>8</v>
      </c>
      <c r="P54" s="18">
        <f t="shared" si="9"/>
        <v>12.36</v>
      </c>
      <c r="Q54" s="18">
        <f t="shared" si="9"/>
        <v>0.0923132075471698</v>
      </c>
      <c r="R54" s="18">
        <f t="shared" si="9"/>
        <v>144.762313207547</v>
      </c>
      <c r="S54" s="18">
        <f t="shared" si="9"/>
        <v>631.6</v>
      </c>
      <c r="T54" s="19">
        <f t="shared" si="9"/>
        <v>215326</v>
      </c>
      <c r="U54" s="18">
        <f t="shared" si="9"/>
        <v>744.16</v>
      </c>
      <c r="V54" s="18">
        <f t="shared" si="9"/>
        <v>143.536983962264</v>
      </c>
      <c r="W54" s="19">
        <f t="shared" si="9"/>
        <v>1844</v>
      </c>
      <c r="X54" s="18">
        <f t="shared" si="9"/>
        <v>1330.746326</v>
      </c>
      <c r="Y54" s="18">
        <f t="shared" si="9"/>
        <v>209.189187</v>
      </c>
      <c r="Z54" s="18">
        <f t="shared" si="9"/>
        <v>163.088694</v>
      </c>
    </row>
    <row r="55" s="1" customFormat="1" ht="20.4" spans="1:26">
      <c r="A55" s="21" t="s">
        <v>49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9"/>
      <c r="R55" s="21"/>
      <c r="S55" s="21"/>
      <c r="T55" s="21"/>
      <c r="U55" s="21"/>
      <c r="V55" s="21"/>
      <c r="W55" s="21"/>
      <c r="X55" s="21"/>
      <c r="Y55" s="21"/>
      <c r="Z55" s="21"/>
    </row>
    <row r="56" s="1" customFormat="1" spans="1:26">
      <c r="A56" s="6" t="s">
        <v>4</v>
      </c>
      <c r="B56" s="7" t="s">
        <v>5</v>
      </c>
      <c r="C56" s="8" t="s">
        <v>6</v>
      </c>
      <c r="D56" s="9" t="s">
        <v>56</v>
      </c>
      <c r="E56" s="10" t="s">
        <v>57</v>
      </c>
      <c r="F56" s="10"/>
      <c r="G56" s="10"/>
      <c r="H56" s="10"/>
      <c r="I56" s="10"/>
      <c r="J56" s="10"/>
      <c r="K56" s="10"/>
      <c r="L56" s="10"/>
      <c r="M56" s="10"/>
      <c r="N56" s="10"/>
      <c r="O56" s="7" t="s">
        <v>58</v>
      </c>
      <c r="P56" s="7"/>
      <c r="Q56" s="32" t="s">
        <v>59</v>
      </c>
      <c r="R56" s="9" t="s">
        <v>60</v>
      </c>
      <c r="S56" s="9" t="s">
        <v>61</v>
      </c>
      <c r="T56" s="33" t="s">
        <v>12</v>
      </c>
      <c r="U56" s="34"/>
      <c r="V56" s="9" t="s">
        <v>62</v>
      </c>
      <c r="W56" s="10" t="s">
        <v>63</v>
      </c>
      <c r="X56" s="10" t="s">
        <v>15</v>
      </c>
      <c r="Y56" s="10" t="s">
        <v>19</v>
      </c>
      <c r="Z56" s="10" t="s">
        <v>64</v>
      </c>
    </row>
    <row r="57" s="1" customFormat="1" spans="1:26">
      <c r="A57" s="6"/>
      <c r="B57" s="7"/>
      <c r="C57" s="11"/>
      <c r="D57" s="12"/>
      <c r="E57" s="10" t="s">
        <v>65</v>
      </c>
      <c r="F57" s="10"/>
      <c r="G57" s="13" t="s">
        <v>66</v>
      </c>
      <c r="H57" s="14"/>
      <c r="I57" s="7" t="s">
        <v>67</v>
      </c>
      <c r="J57" s="7"/>
      <c r="K57" s="7" t="s">
        <v>68</v>
      </c>
      <c r="L57" s="7"/>
      <c r="M57" s="7" t="s">
        <v>69</v>
      </c>
      <c r="N57" s="7"/>
      <c r="O57" s="7"/>
      <c r="P57" s="7"/>
      <c r="Q57" s="35"/>
      <c r="R57" s="12"/>
      <c r="S57" s="16"/>
      <c r="T57" s="36"/>
      <c r="U57" s="37"/>
      <c r="V57" s="12"/>
      <c r="W57" s="10"/>
      <c r="X57" s="10"/>
      <c r="Y57" s="10"/>
      <c r="Z57" s="10"/>
    </row>
    <row r="58" s="1" customFormat="1" ht="36" spans="1:26">
      <c r="A58" s="6"/>
      <c r="B58" s="7"/>
      <c r="C58" s="15"/>
      <c r="D58" s="16"/>
      <c r="E58" s="10" t="s">
        <v>70</v>
      </c>
      <c r="F58" s="7" t="s">
        <v>25</v>
      </c>
      <c r="G58" s="10" t="s">
        <v>70</v>
      </c>
      <c r="H58" s="7" t="s">
        <v>25</v>
      </c>
      <c r="I58" s="10" t="s">
        <v>70</v>
      </c>
      <c r="J58" s="7" t="s">
        <v>25</v>
      </c>
      <c r="K58" s="10" t="s">
        <v>70</v>
      </c>
      <c r="L58" s="18" t="s">
        <v>25</v>
      </c>
      <c r="M58" s="10" t="s">
        <v>70</v>
      </c>
      <c r="N58" s="7" t="s">
        <v>25</v>
      </c>
      <c r="O58" s="10" t="s">
        <v>71</v>
      </c>
      <c r="P58" s="7" t="s">
        <v>25</v>
      </c>
      <c r="Q58" s="38"/>
      <c r="R58" s="16"/>
      <c r="S58" s="10" t="s">
        <v>25</v>
      </c>
      <c r="T58" s="10" t="s">
        <v>72</v>
      </c>
      <c r="U58" s="10" t="s">
        <v>25</v>
      </c>
      <c r="V58" s="16"/>
      <c r="W58" s="10"/>
      <c r="X58" s="10"/>
      <c r="Y58" s="10"/>
      <c r="Z58" s="10"/>
    </row>
    <row r="59" s="1" customFormat="1" spans="1:26">
      <c r="A59" s="7" t="s">
        <v>73</v>
      </c>
      <c r="B59" s="18">
        <f t="shared" ref="B59:B62" si="10">N59+P59+Q59+R59+S59+U59+V59</f>
        <v>2137.964346</v>
      </c>
      <c r="C59" s="17">
        <f>B59/B62*100</f>
        <v>69.2212737088265</v>
      </c>
      <c r="D59" s="24">
        <v>24.8343055913883</v>
      </c>
      <c r="E59" s="25">
        <v>4373</v>
      </c>
      <c r="F59" s="26">
        <v>1380.997433</v>
      </c>
      <c r="G59" s="27">
        <v>93</v>
      </c>
      <c r="H59" s="26">
        <v>30.571525</v>
      </c>
      <c r="I59" s="27">
        <v>5254</v>
      </c>
      <c r="J59" s="26">
        <v>59.757533</v>
      </c>
      <c r="K59" s="27">
        <v>31</v>
      </c>
      <c r="L59" s="26">
        <v>4.817855</v>
      </c>
      <c r="M59" s="25">
        <v>9751</v>
      </c>
      <c r="N59" s="26">
        <v>1476.144346</v>
      </c>
      <c r="O59" s="27">
        <v>1</v>
      </c>
      <c r="P59" s="26">
        <v>0.33</v>
      </c>
      <c r="Q59" s="24">
        <v>0.06</v>
      </c>
      <c r="R59" s="26">
        <v>34.92</v>
      </c>
      <c r="S59" s="26">
        <v>458.4</v>
      </c>
      <c r="T59" s="25">
        <v>0</v>
      </c>
      <c r="U59" s="25">
        <v>0</v>
      </c>
      <c r="V59" s="26">
        <v>168.11</v>
      </c>
      <c r="W59" s="27">
        <v>1134</v>
      </c>
      <c r="X59" s="40">
        <v>684.252087</v>
      </c>
      <c r="Y59" s="40">
        <v>160.130848</v>
      </c>
      <c r="Z59" s="40">
        <v>122.405593</v>
      </c>
    </row>
    <row r="60" s="1" customFormat="1" spans="1:26">
      <c r="A60" s="7" t="s">
        <v>74</v>
      </c>
      <c r="B60" s="18">
        <f t="shared" si="10"/>
        <v>891.02</v>
      </c>
      <c r="C60" s="17">
        <f>B60/B62*100</f>
        <v>28.8487221105597</v>
      </c>
      <c r="D60" s="18">
        <v>-7.62611706649526</v>
      </c>
      <c r="E60" s="7">
        <v>6248</v>
      </c>
      <c r="F60" s="7">
        <v>788.6</v>
      </c>
      <c r="G60" s="29">
        <v>233</v>
      </c>
      <c r="H60" s="7">
        <v>41</v>
      </c>
      <c r="I60" s="29">
        <v>408</v>
      </c>
      <c r="J60" s="7">
        <v>4.62</v>
      </c>
      <c r="K60" s="29">
        <v>0</v>
      </c>
      <c r="L60" s="7">
        <v>0</v>
      </c>
      <c r="M60" s="29">
        <v>6889</v>
      </c>
      <c r="N60" s="7">
        <v>834.22</v>
      </c>
      <c r="O60" s="29">
        <v>22</v>
      </c>
      <c r="P60" s="7">
        <v>24.27</v>
      </c>
      <c r="Q60" s="18">
        <v>0</v>
      </c>
      <c r="R60" s="7">
        <v>11.83</v>
      </c>
      <c r="S60" s="7">
        <v>0</v>
      </c>
      <c r="T60" s="29">
        <v>0</v>
      </c>
      <c r="U60" s="7">
        <v>0</v>
      </c>
      <c r="V60" s="7">
        <v>20.7</v>
      </c>
      <c r="W60" s="7">
        <v>715</v>
      </c>
      <c r="X60" s="7">
        <v>375.27</v>
      </c>
      <c r="Y60" s="7">
        <v>79.98</v>
      </c>
      <c r="Z60" s="7">
        <v>51.08</v>
      </c>
    </row>
    <row r="61" s="1" customFormat="1" spans="1:26">
      <c r="A61" s="7" t="s">
        <v>79</v>
      </c>
      <c r="B61" s="18">
        <f t="shared" si="10"/>
        <v>59.61</v>
      </c>
      <c r="C61" s="17">
        <f>B61/B62*100</f>
        <v>1.93000418061375</v>
      </c>
      <c r="D61" s="18">
        <v>-88.3603772479644</v>
      </c>
      <c r="E61" s="7">
        <v>2</v>
      </c>
      <c r="F61" s="7">
        <v>0.23</v>
      </c>
      <c r="G61" s="29">
        <v>0</v>
      </c>
      <c r="H61" s="7">
        <v>0</v>
      </c>
      <c r="I61" s="29">
        <v>0</v>
      </c>
      <c r="J61" s="7">
        <v>0</v>
      </c>
      <c r="K61" s="29">
        <v>0</v>
      </c>
      <c r="L61" s="7">
        <v>0</v>
      </c>
      <c r="M61" s="29">
        <v>2</v>
      </c>
      <c r="N61" s="7">
        <v>0.23</v>
      </c>
      <c r="O61" s="29">
        <v>0</v>
      </c>
      <c r="P61" s="7">
        <v>0</v>
      </c>
      <c r="Q61" s="18">
        <v>0</v>
      </c>
      <c r="R61" s="7">
        <v>0</v>
      </c>
      <c r="S61" s="7">
        <v>59.38</v>
      </c>
      <c r="T61" s="29">
        <v>0</v>
      </c>
      <c r="U61" s="7">
        <v>0</v>
      </c>
      <c r="V61" s="7">
        <v>0</v>
      </c>
      <c r="W61" s="7">
        <v>5662</v>
      </c>
      <c r="X61" s="7">
        <v>299.64</v>
      </c>
      <c r="Y61" s="7">
        <v>0</v>
      </c>
      <c r="Z61" s="7">
        <v>0</v>
      </c>
    </row>
    <row r="62" s="1" customFormat="1" spans="1:26">
      <c r="A62" s="7" t="s">
        <v>41</v>
      </c>
      <c r="B62" s="18">
        <f t="shared" si="10"/>
        <v>3088.594346</v>
      </c>
      <c r="C62" s="28"/>
      <c r="D62" s="18"/>
      <c r="E62" s="19">
        <f t="shared" ref="E62:Z62" si="11">SUM(E59:E61)</f>
        <v>10623</v>
      </c>
      <c r="F62" s="18">
        <f t="shared" si="11"/>
        <v>2169.827433</v>
      </c>
      <c r="G62" s="19">
        <f t="shared" si="11"/>
        <v>326</v>
      </c>
      <c r="H62" s="18">
        <f t="shared" si="11"/>
        <v>71.571525</v>
      </c>
      <c r="I62" s="19">
        <f t="shared" si="11"/>
        <v>5662</v>
      </c>
      <c r="J62" s="18">
        <f t="shared" si="11"/>
        <v>64.377533</v>
      </c>
      <c r="K62" s="19">
        <f t="shared" si="11"/>
        <v>31</v>
      </c>
      <c r="L62" s="18">
        <f t="shared" si="11"/>
        <v>4.817855</v>
      </c>
      <c r="M62" s="19">
        <f t="shared" si="11"/>
        <v>16642</v>
      </c>
      <c r="N62" s="18">
        <f t="shared" si="11"/>
        <v>2310.594346</v>
      </c>
      <c r="O62" s="19">
        <f t="shared" si="11"/>
        <v>23</v>
      </c>
      <c r="P62" s="18">
        <f t="shared" si="11"/>
        <v>24.6</v>
      </c>
      <c r="Q62" s="18">
        <f t="shared" si="11"/>
        <v>0.06</v>
      </c>
      <c r="R62" s="18">
        <f t="shared" si="11"/>
        <v>46.75</v>
      </c>
      <c r="S62" s="19">
        <f t="shared" si="11"/>
        <v>517.78</v>
      </c>
      <c r="T62" s="19">
        <f t="shared" si="11"/>
        <v>0</v>
      </c>
      <c r="U62" s="18">
        <f t="shared" si="11"/>
        <v>0</v>
      </c>
      <c r="V62" s="18">
        <f t="shared" si="11"/>
        <v>188.81</v>
      </c>
      <c r="W62" s="19">
        <f t="shared" si="11"/>
        <v>7511</v>
      </c>
      <c r="X62" s="18">
        <f t="shared" si="11"/>
        <v>1359.162087</v>
      </c>
      <c r="Y62" s="18">
        <f t="shared" si="11"/>
        <v>240.110848</v>
      </c>
      <c r="Z62" s="18">
        <f t="shared" si="11"/>
        <v>173.485593</v>
      </c>
    </row>
    <row r="63" s="1" customFormat="1" ht="20.4" spans="1:26">
      <c r="A63" s="21" t="s">
        <v>50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39"/>
      <c r="R63" s="21"/>
      <c r="S63" s="21"/>
      <c r="T63" s="21"/>
      <c r="U63" s="21"/>
      <c r="V63" s="21"/>
      <c r="W63" s="21"/>
      <c r="X63" s="21"/>
      <c r="Y63" s="21"/>
      <c r="Z63" s="21"/>
    </row>
    <row r="64" s="1" customFormat="1" spans="1:26">
      <c r="A64" s="6" t="s">
        <v>4</v>
      </c>
      <c r="B64" s="7" t="s">
        <v>5</v>
      </c>
      <c r="C64" s="8" t="s">
        <v>6</v>
      </c>
      <c r="D64" s="9" t="s">
        <v>56</v>
      </c>
      <c r="E64" s="10" t="s">
        <v>57</v>
      </c>
      <c r="F64" s="10"/>
      <c r="G64" s="10"/>
      <c r="H64" s="10"/>
      <c r="I64" s="10"/>
      <c r="J64" s="10"/>
      <c r="K64" s="10"/>
      <c r="L64" s="10"/>
      <c r="M64" s="10"/>
      <c r="N64" s="10"/>
      <c r="O64" s="7" t="s">
        <v>58</v>
      </c>
      <c r="P64" s="7"/>
      <c r="Q64" s="32" t="s">
        <v>59</v>
      </c>
      <c r="R64" s="9" t="s">
        <v>60</v>
      </c>
      <c r="S64" s="9" t="s">
        <v>61</v>
      </c>
      <c r="T64" s="33" t="s">
        <v>12</v>
      </c>
      <c r="U64" s="34"/>
      <c r="V64" s="9" t="s">
        <v>62</v>
      </c>
      <c r="W64" s="10" t="s">
        <v>63</v>
      </c>
      <c r="X64" s="10" t="s">
        <v>15</v>
      </c>
      <c r="Y64" s="10" t="s">
        <v>19</v>
      </c>
      <c r="Z64" s="10" t="s">
        <v>64</v>
      </c>
    </row>
    <row r="65" s="1" customFormat="1" spans="1:26">
      <c r="A65" s="6"/>
      <c r="B65" s="7"/>
      <c r="C65" s="11"/>
      <c r="D65" s="12"/>
      <c r="E65" s="10" t="s">
        <v>65</v>
      </c>
      <c r="F65" s="10"/>
      <c r="G65" s="13" t="s">
        <v>66</v>
      </c>
      <c r="H65" s="14"/>
      <c r="I65" s="7" t="s">
        <v>67</v>
      </c>
      <c r="J65" s="7"/>
      <c r="K65" s="7" t="s">
        <v>68</v>
      </c>
      <c r="L65" s="7"/>
      <c r="M65" s="7" t="s">
        <v>69</v>
      </c>
      <c r="N65" s="7"/>
      <c r="O65" s="7"/>
      <c r="P65" s="7"/>
      <c r="Q65" s="35"/>
      <c r="R65" s="12"/>
      <c r="S65" s="16"/>
      <c r="T65" s="36"/>
      <c r="U65" s="37"/>
      <c r="V65" s="12"/>
      <c r="W65" s="10"/>
      <c r="X65" s="10"/>
      <c r="Y65" s="10"/>
      <c r="Z65" s="10"/>
    </row>
    <row r="66" s="1" customFormat="1" ht="36" spans="1:26">
      <c r="A66" s="6"/>
      <c r="B66" s="7"/>
      <c r="C66" s="15"/>
      <c r="D66" s="16"/>
      <c r="E66" s="10" t="s">
        <v>70</v>
      </c>
      <c r="F66" s="7" t="s">
        <v>25</v>
      </c>
      <c r="G66" s="10" t="s">
        <v>70</v>
      </c>
      <c r="H66" s="7" t="s">
        <v>25</v>
      </c>
      <c r="I66" s="10" t="s">
        <v>70</v>
      </c>
      <c r="J66" s="7" t="s">
        <v>25</v>
      </c>
      <c r="K66" s="10" t="s">
        <v>70</v>
      </c>
      <c r="L66" s="18" t="s">
        <v>25</v>
      </c>
      <c r="M66" s="10" t="s">
        <v>70</v>
      </c>
      <c r="N66" s="7" t="s">
        <v>25</v>
      </c>
      <c r="O66" s="10" t="s">
        <v>71</v>
      </c>
      <c r="P66" s="7" t="s">
        <v>25</v>
      </c>
      <c r="Q66" s="38"/>
      <c r="R66" s="16"/>
      <c r="S66" s="10" t="s">
        <v>25</v>
      </c>
      <c r="T66" s="10" t="s">
        <v>72</v>
      </c>
      <c r="U66" s="10" t="s">
        <v>25</v>
      </c>
      <c r="V66" s="16"/>
      <c r="W66" s="10"/>
      <c r="X66" s="10"/>
      <c r="Y66" s="10"/>
      <c r="Z66" s="10"/>
    </row>
    <row r="67" s="1" customFormat="1" spans="1:26">
      <c r="A67" s="7" t="s">
        <v>73</v>
      </c>
      <c r="B67" s="18">
        <f t="shared" ref="B67:B70" si="12">N67+P67+Q67+R67+S67+U67+V67</f>
        <v>1676.287557</v>
      </c>
      <c r="C67" s="17">
        <f>B67/B70*100</f>
        <v>66.4139928484091</v>
      </c>
      <c r="D67" s="17">
        <v>36.0518776537447</v>
      </c>
      <c r="E67" s="44">
        <v>2150</v>
      </c>
      <c r="F67" s="45">
        <v>814.335659</v>
      </c>
      <c r="G67" s="44">
        <v>115</v>
      </c>
      <c r="H67" s="45">
        <v>37.88846</v>
      </c>
      <c r="I67" s="44">
        <v>2168</v>
      </c>
      <c r="J67" s="45">
        <v>24.54673</v>
      </c>
      <c r="K67" s="44">
        <v>47</v>
      </c>
      <c r="L67" s="45">
        <v>4.812708</v>
      </c>
      <c r="M67" s="52">
        <v>4480</v>
      </c>
      <c r="N67" s="53">
        <v>881.583557</v>
      </c>
      <c r="O67" s="54">
        <v>6</v>
      </c>
      <c r="P67" s="54">
        <v>17.05</v>
      </c>
      <c r="Q67" s="45">
        <v>0</v>
      </c>
      <c r="R67" s="54">
        <v>46.36</v>
      </c>
      <c r="S67" s="45">
        <v>23.544</v>
      </c>
      <c r="T67" s="54">
        <v>186307</v>
      </c>
      <c r="U67" s="54">
        <v>643.88</v>
      </c>
      <c r="V67" s="54">
        <v>63.87</v>
      </c>
      <c r="W67" s="56">
        <v>640</v>
      </c>
      <c r="X67" s="57">
        <v>461.020482</v>
      </c>
      <c r="Y67" s="45">
        <v>95.090519</v>
      </c>
      <c r="Z67" s="45">
        <v>68.789148</v>
      </c>
    </row>
    <row r="68" s="1" customFormat="1" spans="1:26">
      <c r="A68" s="7" t="s">
        <v>74</v>
      </c>
      <c r="B68" s="18">
        <f t="shared" si="12"/>
        <v>412.72</v>
      </c>
      <c r="C68" s="17">
        <f>B68/B70*100</f>
        <v>16.3518383310384</v>
      </c>
      <c r="D68" s="17">
        <v>74.3568079084111</v>
      </c>
      <c r="E68" s="7">
        <v>546</v>
      </c>
      <c r="F68" s="7">
        <v>108.68</v>
      </c>
      <c r="G68" s="7">
        <v>518</v>
      </c>
      <c r="H68" s="7">
        <v>97.06</v>
      </c>
      <c r="I68" s="7">
        <v>96</v>
      </c>
      <c r="J68" s="7">
        <v>1.09</v>
      </c>
      <c r="K68" s="7">
        <v>0</v>
      </c>
      <c r="L68" s="7">
        <v>0</v>
      </c>
      <c r="M68" s="7">
        <v>1160</v>
      </c>
      <c r="N68" s="7">
        <v>206.83</v>
      </c>
      <c r="O68" s="7">
        <v>1</v>
      </c>
      <c r="P68" s="7">
        <v>0.57</v>
      </c>
      <c r="Q68" s="18">
        <v>0</v>
      </c>
      <c r="R68" s="7">
        <v>10.63</v>
      </c>
      <c r="S68" s="7">
        <v>139.58</v>
      </c>
      <c r="T68" s="7">
        <v>0</v>
      </c>
      <c r="U68" s="7">
        <v>0</v>
      </c>
      <c r="V68" s="7">
        <v>55.11</v>
      </c>
      <c r="W68" s="7">
        <v>395</v>
      </c>
      <c r="X68" s="7">
        <v>114.01</v>
      </c>
      <c r="Y68" s="7">
        <v>32.71</v>
      </c>
      <c r="Z68" s="7">
        <v>19.21</v>
      </c>
    </row>
    <row r="69" s="1" customFormat="1" spans="1:26">
      <c r="A69" s="7" t="s">
        <v>75</v>
      </c>
      <c r="B69" s="18">
        <f t="shared" si="12"/>
        <v>434.99</v>
      </c>
      <c r="C69" s="17">
        <f>B69/B70*100</f>
        <v>17.2341688205525</v>
      </c>
      <c r="D69" s="18">
        <v>-24.1649232914923</v>
      </c>
      <c r="E69" s="7">
        <v>47</v>
      </c>
      <c r="F69" s="7">
        <v>20.58</v>
      </c>
      <c r="G69" s="7">
        <v>46</v>
      </c>
      <c r="H69" s="7">
        <v>14.99</v>
      </c>
      <c r="I69" s="7">
        <v>804</v>
      </c>
      <c r="J69" s="7">
        <v>9.1</v>
      </c>
      <c r="K69" s="7">
        <v>0</v>
      </c>
      <c r="L69" s="7">
        <v>0</v>
      </c>
      <c r="M69" s="7">
        <v>897</v>
      </c>
      <c r="N69" s="7">
        <v>44.67</v>
      </c>
      <c r="O69" s="7">
        <v>0</v>
      </c>
      <c r="P69" s="7">
        <v>0</v>
      </c>
      <c r="Q69" s="18">
        <v>0</v>
      </c>
      <c r="R69" s="7">
        <v>2.33</v>
      </c>
      <c r="S69" s="7">
        <v>373.16</v>
      </c>
      <c r="T69" s="7">
        <v>0</v>
      </c>
      <c r="U69" s="7">
        <v>0</v>
      </c>
      <c r="V69" s="7">
        <v>14.83</v>
      </c>
      <c r="W69" s="7">
        <v>1137</v>
      </c>
      <c r="X69" s="7">
        <v>664.7</v>
      </c>
      <c r="Y69" s="7">
        <v>0</v>
      </c>
      <c r="Z69" s="7">
        <v>0</v>
      </c>
    </row>
    <row r="70" s="1" customFormat="1" spans="1:26">
      <c r="A70" s="7" t="s">
        <v>41</v>
      </c>
      <c r="B70" s="18">
        <f t="shared" si="12"/>
        <v>2523.997557</v>
      </c>
      <c r="C70" s="28"/>
      <c r="D70" s="7"/>
      <c r="E70" s="19">
        <f t="shared" ref="E70:Z70" si="13">SUM(E67:E69)</f>
        <v>2743</v>
      </c>
      <c r="F70" s="18">
        <f t="shared" si="13"/>
        <v>943.595659</v>
      </c>
      <c r="G70" s="19">
        <f t="shared" si="13"/>
        <v>679</v>
      </c>
      <c r="H70" s="18">
        <f t="shared" si="13"/>
        <v>149.93846</v>
      </c>
      <c r="I70" s="19">
        <f t="shared" si="13"/>
        <v>3068</v>
      </c>
      <c r="J70" s="18">
        <f t="shared" si="13"/>
        <v>34.73673</v>
      </c>
      <c r="K70" s="19">
        <f t="shared" si="13"/>
        <v>47</v>
      </c>
      <c r="L70" s="18">
        <f t="shared" si="13"/>
        <v>4.812708</v>
      </c>
      <c r="M70" s="19">
        <f t="shared" si="13"/>
        <v>6537</v>
      </c>
      <c r="N70" s="18">
        <f t="shared" si="13"/>
        <v>1133.083557</v>
      </c>
      <c r="O70" s="19">
        <f t="shared" si="13"/>
        <v>7</v>
      </c>
      <c r="P70" s="18">
        <f t="shared" si="13"/>
        <v>17.62</v>
      </c>
      <c r="Q70" s="18">
        <f t="shared" si="13"/>
        <v>0</v>
      </c>
      <c r="R70" s="18">
        <f t="shared" si="13"/>
        <v>59.32</v>
      </c>
      <c r="S70" s="18">
        <f t="shared" si="13"/>
        <v>536.284</v>
      </c>
      <c r="T70" s="19">
        <f t="shared" si="13"/>
        <v>186307</v>
      </c>
      <c r="U70" s="18">
        <f t="shared" si="13"/>
        <v>643.88</v>
      </c>
      <c r="V70" s="18">
        <f t="shared" si="13"/>
        <v>133.81</v>
      </c>
      <c r="W70" s="19">
        <f t="shared" si="13"/>
        <v>2172</v>
      </c>
      <c r="X70" s="18">
        <f t="shared" si="13"/>
        <v>1239.730482</v>
      </c>
      <c r="Y70" s="18">
        <f t="shared" si="13"/>
        <v>127.800519</v>
      </c>
      <c r="Z70" s="18">
        <f t="shared" si="13"/>
        <v>87.999148</v>
      </c>
    </row>
    <row r="71" s="1" customFormat="1" ht="20.4" spans="1:26">
      <c r="A71" s="21" t="s">
        <v>51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39"/>
      <c r="R71" s="21"/>
      <c r="S71" s="21"/>
      <c r="T71" s="21"/>
      <c r="U71" s="21"/>
      <c r="V71" s="21"/>
      <c r="W71" s="21"/>
      <c r="X71" s="21"/>
      <c r="Y71" s="21"/>
      <c r="Z71" s="21"/>
    </row>
    <row r="72" s="1" customFormat="1" spans="1:26">
      <c r="A72" s="6" t="s">
        <v>4</v>
      </c>
      <c r="B72" s="7" t="s">
        <v>5</v>
      </c>
      <c r="C72" s="8" t="s">
        <v>6</v>
      </c>
      <c r="D72" s="9" t="s">
        <v>56</v>
      </c>
      <c r="E72" s="10" t="s">
        <v>57</v>
      </c>
      <c r="F72" s="10"/>
      <c r="G72" s="10"/>
      <c r="H72" s="10"/>
      <c r="I72" s="10"/>
      <c r="J72" s="10"/>
      <c r="K72" s="10"/>
      <c r="L72" s="10"/>
      <c r="M72" s="10"/>
      <c r="N72" s="10"/>
      <c r="O72" s="7" t="s">
        <v>58</v>
      </c>
      <c r="P72" s="7"/>
      <c r="Q72" s="32" t="s">
        <v>59</v>
      </c>
      <c r="R72" s="9" t="s">
        <v>60</v>
      </c>
      <c r="S72" s="9" t="s">
        <v>61</v>
      </c>
      <c r="T72" s="33" t="s">
        <v>12</v>
      </c>
      <c r="U72" s="34"/>
      <c r="V72" s="9" t="s">
        <v>62</v>
      </c>
      <c r="W72" s="10" t="s">
        <v>63</v>
      </c>
      <c r="X72" s="10" t="s">
        <v>15</v>
      </c>
      <c r="Y72" s="10" t="s">
        <v>19</v>
      </c>
      <c r="Z72" s="10" t="s">
        <v>64</v>
      </c>
    </row>
    <row r="73" s="1" customFormat="1" spans="1:26">
      <c r="A73" s="6"/>
      <c r="B73" s="7"/>
      <c r="C73" s="11"/>
      <c r="D73" s="12"/>
      <c r="E73" s="10" t="s">
        <v>65</v>
      </c>
      <c r="F73" s="10"/>
      <c r="G73" s="13" t="s">
        <v>66</v>
      </c>
      <c r="H73" s="14"/>
      <c r="I73" s="7" t="s">
        <v>67</v>
      </c>
      <c r="J73" s="7"/>
      <c r="K73" s="7" t="s">
        <v>68</v>
      </c>
      <c r="L73" s="7"/>
      <c r="M73" s="7" t="s">
        <v>69</v>
      </c>
      <c r="N73" s="7"/>
      <c r="O73" s="7"/>
      <c r="P73" s="7"/>
      <c r="Q73" s="35"/>
      <c r="R73" s="12"/>
      <c r="S73" s="16"/>
      <c r="T73" s="36"/>
      <c r="U73" s="37"/>
      <c r="V73" s="12"/>
      <c r="W73" s="10"/>
      <c r="X73" s="10"/>
      <c r="Y73" s="10"/>
      <c r="Z73" s="10"/>
    </row>
    <row r="74" s="1" customFormat="1" ht="36" spans="1:26">
      <c r="A74" s="6"/>
      <c r="B74" s="7"/>
      <c r="C74" s="15"/>
      <c r="D74" s="16"/>
      <c r="E74" s="10" t="s">
        <v>70</v>
      </c>
      <c r="F74" s="7" t="s">
        <v>25</v>
      </c>
      <c r="G74" s="10" t="s">
        <v>70</v>
      </c>
      <c r="H74" s="7" t="s">
        <v>25</v>
      </c>
      <c r="I74" s="10" t="s">
        <v>70</v>
      </c>
      <c r="J74" s="7" t="s">
        <v>25</v>
      </c>
      <c r="K74" s="10" t="s">
        <v>70</v>
      </c>
      <c r="L74" s="18" t="s">
        <v>25</v>
      </c>
      <c r="M74" s="10" t="s">
        <v>70</v>
      </c>
      <c r="N74" s="7" t="s">
        <v>25</v>
      </c>
      <c r="O74" s="10" t="s">
        <v>71</v>
      </c>
      <c r="P74" s="7" t="s">
        <v>25</v>
      </c>
      <c r="Q74" s="38"/>
      <c r="R74" s="16"/>
      <c r="S74" s="10" t="s">
        <v>25</v>
      </c>
      <c r="T74" s="10" t="s">
        <v>72</v>
      </c>
      <c r="U74" s="10" t="s">
        <v>25</v>
      </c>
      <c r="V74" s="16"/>
      <c r="W74" s="10"/>
      <c r="X74" s="10"/>
      <c r="Y74" s="10"/>
      <c r="Z74" s="10"/>
    </row>
    <row r="75" s="1" customFormat="1" spans="1:26">
      <c r="A75" s="7" t="s">
        <v>73</v>
      </c>
      <c r="B75" s="18">
        <f t="shared" ref="B75:B78" si="14">N75+P75+Q75+R75+S75+U75+V75</f>
        <v>3540.766315</v>
      </c>
      <c r="C75" s="17">
        <f>B75/B78*100</f>
        <v>84.1377614589385</v>
      </c>
      <c r="D75" s="24">
        <v>9.3175533857982</v>
      </c>
      <c r="E75" s="25">
        <v>8995</v>
      </c>
      <c r="F75" s="26">
        <v>3293.301296</v>
      </c>
      <c r="G75" s="27">
        <v>0</v>
      </c>
      <c r="H75" s="26">
        <v>0</v>
      </c>
      <c r="I75" s="27">
        <v>5696</v>
      </c>
      <c r="J75" s="26">
        <v>65.353707</v>
      </c>
      <c r="K75" s="27">
        <v>38</v>
      </c>
      <c r="L75" s="26">
        <v>4.011312</v>
      </c>
      <c r="M75" s="25">
        <v>14729</v>
      </c>
      <c r="N75" s="26">
        <v>3362.666315</v>
      </c>
      <c r="O75" s="27">
        <v>7</v>
      </c>
      <c r="P75" s="26">
        <v>8.69</v>
      </c>
      <c r="Q75" s="24">
        <v>-0.82</v>
      </c>
      <c r="R75" s="26">
        <v>38.19</v>
      </c>
      <c r="S75" s="25">
        <v>0</v>
      </c>
      <c r="T75" s="25">
        <v>0</v>
      </c>
      <c r="U75" s="25">
        <v>0</v>
      </c>
      <c r="V75" s="26">
        <v>132.04</v>
      </c>
      <c r="W75" s="27">
        <v>2412</v>
      </c>
      <c r="X75" s="40">
        <v>1715.797967</v>
      </c>
      <c r="Y75" s="40">
        <v>349.572941</v>
      </c>
      <c r="Z75" s="40">
        <v>268.936674</v>
      </c>
    </row>
    <row r="76" s="1" customFormat="1" spans="1:26">
      <c r="A76" s="7" t="s">
        <v>74</v>
      </c>
      <c r="B76" s="18">
        <f t="shared" si="14"/>
        <v>589.04</v>
      </c>
      <c r="C76" s="17">
        <f>B76/B78*100</f>
        <v>13.9971132237156</v>
      </c>
      <c r="D76" s="18">
        <v>14.4900775525277</v>
      </c>
      <c r="E76" s="7">
        <v>3168</v>
      </c>
      <c r="F76" s="18">
        <v>539.22</v>
      </c>
      <c r="G76" s="19">
        <v>104</v>
      </c>
      <c r="H76" s="18">
        <v>18.06</v>
      </c>
      <c r="I76" s="7">
        <v>268</v>
      </c>
      <c r="J76" s="7">
        <v>3.02</v>
      </c>
      <c r="K76" s="7">
        <v>0</v>
      </c>
      <c r="L76" s="7">
        <v>0</v>
      </c>
      <c r="M76" s="7">
        <v>3540</v>
      </c>
      <c r="N76" s="7">
        <v>560.3</v>
      </c>
      <c r="O76" s="7">
        <v>0</v>
      </c>
      <c r="P76" s="7">
        <v>0</v>
      </c>
      <c r="Q76" s="18">
        <v>0</v>
      </c>
      <c r="R76" s="7">
        <v>1.57</v>
      </c>
      <c r="S76" s="7">
        <v>0</v>
      </c>
      <c r="T76" s="7">
        <v>0</v>
      </c>
      <c r="U76" s="7">
        <v>0</v>
      </c>
      <c r="V76" s="7">
        <v>27.17</v>
      </c>
      <c r="W76" s="7">
        <v>434</v>
      </c>
      <c r="X76" s="7">
        <v>218.07</v>
      </c>
      <c r="Y76" s="7">
        <v>21.32</v>
      </c>
      <c r="Z76" s="7">
        <v>0</v>
      </c>
    </row>
    <row r="77" s="1" customFormat="1" spans="1:26">
      <c r="A77" s="7" t="s">
        <v>77</v>
      </c>
      <c r="B77" s="18">
        <f t="shared" si="14"/>
        <v>78.49</v>
      </c>
      <c r="C77" s="17">
        <f>B77/B78*100</f>
        <v>1.86512531734591</v>
      </c>
      <c r="D77" s="18" t="s">
        <v>46</v>
      </c>
      <c r="E77" s="7">
        <v>300</v>
      </c>
      <c r="F77" s="18">
        <v>78.49</v>
      </c>
      <c r="G77" s="19">
        <v>0</v>
      </c>
      <c r="H77" s="18">
        <v>0</v>
      </c>
      <c r="I77" s="7">
        <v>0</v>
      </c>
      <c r="J77" s="7">
        <v>0</v>
      </c>
      <c r="K77" s="7">
        <v>0</v>
      </c>
      <c r="L77" s="7">
        <v>0</v>
      </c>
      <c r="M77" s="7">
        <v>300</v>
      </c>
      <c r="N77" s="7">
        <v>78.49</v>
      </c>
      <c r="O77" s="7">
        <v>0</v>
      </c>
      <c r="P77" s="7">
        <v>0</v>
      </c>
      <c r="Q77" s="18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3</v>
      </c>
      <c r="X77" s="7">
        <v>1.11</v>
      </c>
      <c r="Y77" s="7">
        <v>9.32</v>
      </c>
      <c r="Z77" s="7">
        <v>4.53</v>
      </c>
    </row>
    <row r="78" s="1" customFormat="1" spans="1:26">
      <c r="A78" s="7" t="s">
        <v>41</v>
      </c>
      <c r="B78" s="18">
        <f t="shared" si="14"/>
        <v>4208.296315</v>
      </c>
      <c r="C78" s="28"/>
      <c r="D78" s="7"/>
      <c r="E78" s="19">
        <f t="shared" ref="E78:Z78" si="15">SUM(E75:E77)</f>
        <v>12463</v>
      </c>
      <c r="F78" s="18">
        <f t="shared" si="15"/>
        <v>3911.011296</v>
      </c>
      <c r="G78" s="19">
        <f t="shared" si="15"/>
        <v>104</v>
      </c>
      <c r="H78" s="18">
        <f t="shared" si="15"/>
        <v>18.06</v>
      </c>
      <c r="I78" s="19">
        <f t="shared" si="15"/>
        <v>5964</v>
      </c>
      <c r="J78" s="18">
        <f t="shared" si="15"/>
        <v>68.373707</v>
      </c>
      <c r="K78" s="19">
        <f t="shared" si="15"/>
        <v>38</v>
      </c>
      <c r="L78" s="18">
        <f t="shared" si="15"/>
        <v>4.011312</v>
      </c>
      <c r="M78" s="19">
        <f t="shared" si="15"/>
        <v>18569</v>
      </c>
      <c r="N78" s="18">
        <f t="shared" si="15"/>
        <v>4001.456315</v>
      </c>
      <c r="O78" s="19">
        <f t="shared" si="15"/>
        <v>7</v>
      </c>
      <c r="P78" s="18">
        <f t="shared" si="15"/>
        <v>8.69</v>
      </c>
      <c r="Q78" s="18">
        <f t="shared" si="15"/>
        <v>-0.82</v>
      </c>
      <c r="R78" s="18">
        <f t="shared" si="15"/>
        <v>39.76</v>
      </c>
      <c r="S78" s="18">
        <f t="shared" si="15"/>
        <v>0</v>
      </c>
      <c r="T78" s="19">
        <f t="shared" si="15"/>
        <v>0</v>
      </c>
      <c r="U78" s="18">
        <f t="shared" si="15"/>
        <v>0</v>
      </c>
      <c r="V78" s="18">
        <f t="shared" si="15"/>
        <v>159.21</v>
      </c>
      <c r="W78" s="19">
        <f t="shared" si="15"/>
        <v>2849</v>
      </c>
      <c r="X78" s="18">
        <f t="shared" si="15"/>
        <v>1934.977967</v>
      </c>
      <c r="Y78" s="18">
        <f t="shared" si="15"/>
        <v>380.212941</v>
      </c>
      <c r="Z78" s="18">
        <f t="shared" si="15"/>
        <v>273.466674</v>
      </c>
    </row>
    <row r="79" s="1" customFormat="1" ht="20.4" spans="1:26">
      <c r="A79" s="21" t="s">
        <v>52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39"/>
      <c r="R79" s="21"/>
      <c r="S79" s="21"/>
      <c r="T79" s="21"/>
      <c r="U79" s="21"/>
      <c r="V79" s="21"/>
      <c r="W79" s="21"/>
      <c r="X79" s="21"/>
      <c r="Y79" s="21"/>
      <c r="Z79" s="21"/>
    </row>
    <row r="80" s="1" customFormat="1" spans="1:26">
      <c r="A80" s="6" t="s">
        <v>4</v>
      </c>
      <c r="B80" s="7" t="s">
        <v>5</v>
      </c>
      <c r="C80" s="8" t="s">
        <v>6</v>
      </c>
      <c r="D80" s="9" t="s">
        <v>56</v>
      </c>
      <c r="E80" s="10" t="s">
        <v>57</v>
      </c>
      <c r="F80" s="10"/>
      <c r="G80" s="10"/>
      <c r="H80" s="10"/>
      <c r="I80" s="10"/>
      <c r="J80" s="10"/>
      <c r="K80" s="10"/>
      <c r="L80" s="10"/>
      <c r="M80" s="10"/>
      <c r="N80" s="10"/>
      <c r="O80" s="7" t="s">
        <v>58</v>
      </c>
      <c r="P80" s="7"/>
      <c r="Q80" s="32" t="s">
        <v>59</v>
      </c>
      <c r="R80" s="9" t="s">
        <v>60</v>
      </c>
      <c r="S80" s="9" t="s">
        <v>61</v>
      </c>
      <c r="T80" s="33" t="s">
        <v>12</v>
      </c>
      <c r="U80" s="34"/>
      <c r="V80" s="9" t="s">
        <v>62</v>
      </c>
      <c r="W80" s="10" t="s">
        <v>63</v>
      </c>
      <c r="X80" s="10" t="s">
        <v>15</v>
      </c>
      <c r="Y80" s="10" t="s">
        <v>19</v>
      </c>
      <c r="Z80" s="10" t="s">
        <v>64</v>
      </c>
    </row>
    <row r="81" s="1" customFormat="1" spans="1:26">
      <c r="A81" s="6"/>
      <c r="B81" s="7"/>
      <c r="C81" s="11"/>
      <c r="D81" s="12"/>
      <c r="E81" s="10" t="s">
        <v>65</v>
      </c>
      <c r="F81" s="10"/>
      <c r="G81" s="13" t="s">
        <v>66</v>
      </c>
      <c r="H81" s="14"/>
      <c r="I81" s="7" t="s">
        <v>67</v>
      </c>
      <c r="J81" s="7"/>
      <c r="K81" s="7" t="s">
        <v>68</v>
      </c>
      <c r="L81" s="7"/>
      <c r="M81" s="7" t="s">
        <v>69</v>
      </c>
      <c r="N81" s="7"/>
      <c r="O81" s="7"/>
      <c r="P81" s="7"/>
      <c r="Q81" s="35"/>
      <c r="R81" s="12"/>
      <c r="S81" s="16"/>
      <c r="T81" s="36"/>
      <c r="U81" s="37"/>
      <c r="V81" s="12"/>
      <c r="W81" s="10"/>
      <c r="X81" s="10"/>
      <c r="Y81" s="10"/>
      <c r="Z81" s="10"/>
    </row>
    <row r="82" s="1" customFormat="1" ht="36" spans="1:26">
      <c r="A82" s="6"/>
      <c r="B82" s="7"/>
      <c r="C82" s="15"/>
      <c r="D82" s="16"/>
      <c r="E82" s="10" t="s">
        <v>70</v>
      </c>
      <c r="F82" s="7" t="s">
        <v>25</v>
      </c>
      <c r="G82" s="10" t="s">
        <v>70</v>
      </c>
      <c r="H82" s="7" t="s">
        <v>25</v>
      </c>
      <c r="I82" s="10" t="s">
        <v>70</v>
      </c>
      <c r="J82" s="7" t="s">
        <v>25</v>
      </c>
      <c r="K82" s="10" t="s">
        <v>70</v>
      </c>
      <c r="L82" s="18" t="s">
        <v>25</v>
      </c>
      <c r="M82" s="10" t="s">
        <v>70</v>
      </c>
      <c r="N82" s="7" t="s">
        <v>25</v>
      </c>
      <c r="O82" s="10" t="s">
        <v>71</v>
      </c>
      <c r="P82" s="7" t="s">
        <v>25</v>
      </c>
      <c r="Q82" s="38"/>
      <c r="R82" s="16"/>
      <c r="S82" s="10" t="s">
        <v>25</v>
      </c>
      <c r="T82" s="10" t="s">
        <v>72</v>
      </c>
      <c r="U82" s="10" t="s">
        <v>25</v>
      </c>
      <c r="V82" s="16"/>
      <c r="W82" s="10"/>
      <c r="X82" s="10"/>
      <c r="Y82" s="10"/>
      <c r="Z82" s="10"/>
    </row>
    <row r="83" s="1" customFormat="1" spans="1:26">
      <c r="A83" s="7" t="s">
        <v>73</v>
      </c>
      <c r="B83" s="18">
        <f t="shared" ref="B83:B91" si="16">N83+P83+Q83+R83+S83+U83+V83</f>
        <v>10788.252209</v>
      </c>
      <c r="C83" s="17">
        <f>B83/B91*100</f>
        <v>36.2335207187222</v>
      </c>
      <c r="D83" s="24">
        <v>16.3520643386305</v>
      </c>
      <c r="E83" s="25">
        <v>18545</v>
      </c>
      <c r="F83" s="26">
        <v>7203.685116</v>
      </c>
      <c r="G83" s="27">
        <v>5113</v>
      </c>
      <c r="H83" s="26">
        <v>1687.214341</v>
      </c>
      <c r="I83" s="27">
        <v>2059</v>
      </c>
      <c r="J83" s="26">
        <v>30.003792</v>
      </c>
      <c r="K83" s="27">
        <v>85</v>
      </c>
      <c r="L83" s="26">
        <v>8.01896</v>
      </c>
      <c r="M83" s="25">
        <v>25802</v>
      </c>
      <c r="N83" s="26">
        <v>8928.922209</v>
      </c>
      <c r="O83" s="27">
        <v>49</v>
      </c>
      <c r="P83" s="26">
        <v>173.4</v>
      </c>
      <c r="Q83" s="24">
        <v>6.48</v>
      </c>
      <c r="R83" s="26">
        <v>423.77</v>
      </c>
      <c r="S83" s="25">
        <v>0</v>
      </c>
      <c r="T83" s="25">
        <v>288709</v>
      </c>
      <c r="U83" s="25">
        <v>997.78</v>
      </c>
      <c r="V83" s="26">
        <v>257.9</v>
      </c>
      <c r="W83" s="27">
        <v>6671</v>
      </c>
      <c r="X83" s="40">
        <v>6048.401782</v>
      </c>
      <c r="Y83" s="40">
        <v>2328.684454</v>
      </c>
      <c r="Z83" s="40">
        <v>692.578808</v>
      </c>
    </row>
    <row r="84" s="1" customFormat="1" spans="1:26">
      <c r="A84" s="7" t="s">
        <v>74</v>
      </c>
      <c r="B84" s="18">
        <f t="shared" si="16"/>
        <v>5396.7</v>
      </c>
      <c r="C84" s="17">
        <f>B84/B91*100</f>
        <v>18.1254050678941</v>
      </c>
      <c r="D84" s="18">
        <v>6.2982820360296</v>
      </c>
      <c r="E84" s="7">
        <v>26944</v>
      </c>
      <c r="F84" s="7">
        <v>3872.57</v>
      </c>
      <c r="G84" s="46">
        <v>5315</v>
      </c>
      <c r="H84" s="7">
        <v>944.92</v>
      </c>
      <c r="I84" s="46">
        <v>886</v>
      </c>
      <c r="J84" s="7">
        <v>10.02</v>
      </c>
      <c r="K84" s="46">
        <v>0</v>
      </c>
      <c r="L84" s="7">
        <v>0</v>
      </c>
      <c r="M84" s="46">
        <v>33145</v>
      </c>
      <c r="N84" s="18">
        <v>4827.51</v>
      </c>
      <c r="O84" s="46">
        <v>187</v>
      </c>
      <c r="P84" s="7">
        <v>120.89</v>
      </c>
      <c r="Q84" s="18">
        <v>4.35</v>
      </c>
      <c r="R84" s="7">
        <v>219.99</v>
      </c>
      <c r="S84" s="7">
        <v>0</v>
      </c>
      <c r="T84" s="46">
        <v>0</v>
      </c>
      <c r="U84" s="7">
        <v>0</v>
      </c>
      <c r="V84" s="7">
        <v>223.96</v>
      </c>
      <c r="W84" s="46">
        <v>3930</v>
      </c>
      <c r="X84" s="7">
        <v>2654.48</v>
      </c>
      <c r="Y84" s="7">
        <v>740.36</v>
      </c>
      <c r="Z84" s="7">
        <v>433.45</v>
      </c>
    </row>
    <row r="85" s="1" customFormat="1" spans="1:26">
      <c r="A85" s="7" t="s">
        <v>75</v>
      </c>
      <c r="B85" s="18">
        <f t="shared" si="16"/>
        <v>2866.2918</v>
      </c>
      <c r="C85" s="17">
        <f>B85/B91*100</f>
        <v>9.62675337109406</v>
      </c>
      <c r="D85" s="18">
        <v>21.3902135336818</v>
      </c>
      <c r="E85" s="7">
        <v>3279</v>
      </c>
      <c r="F85" s="7">
        <v>1860.17</v>
      </c>
      <c r="G85" s="46">
        <v>265</v>
      </c>
      <c r="H85" s="7">
        <v>130.96</v>
      </c>
      <c r="I85" s="46">
        <v>6468</v>
      </c>
      <c r="J85" s="7">
        <v>73.22</v>
      </c>
      <c r="K85" s="46">
        <v>4</v>
      </c>
      <c r="L85" s="7">
        <v>0.42</v>
      </c>
      <c r="M85" s="46">
        <v>10016</v>
      </c>
      <c r="N85" s="18">
        <v>2064.77</v>
      </c>
      <c r="O85" s="46">
        <v>13</v>
      </c>
      <c r="P85" s="7">
        <v>8.27</v>
      </c>
      <c r="Q85" s="18">
        <v>0.0018</v>
      </c>
      <c r="R85" s="7">
        <v>100.09</v>
      </c>
      <c r="S85" s="7">
        <v>504.84</v>
      </c>
      <c r="T85" s="46">
        <v>0</v>
      </c>
      <c r="U85" s="7">
        <v>0</v>
      </c>
      <c r="V85" s="7">
        <v>188.32</v>
      </c>
      <c r="W85" s="46">
        <v>3021</v>
      </c>
      <c r="X85" s="7">
        <v>1569.41</v>
      </c>
      <c r="Y85" s="7">
        <v>0</v>
      </c>
      <c r="Z85" s="7">
        <v>0</v>
      </c>
    </row>
    <row r="86" s="1" customFormat="1" spans="1:26">
      <c r="A86" s="7" t="s">
        <v>76</v>
      </c>
      <c r="B86" s="18">
        <f t="shared" si="16"/>
        <v>1421.96</v>
      </c>
      <c r="C86" s="17">
        <f>B86/B91*100</f>
        <v>4.77580762138764</v>
      </c>
      <c r="D86" s="18">
        <v>-32.0627791978214</v>
      </c>
      <c r="E86" s="7">
        <v>2143</v>
      </c>
      <c r="F86" s="7">
        <v>363.82</v>
      </c>
      <c r="G86" s="46">
        <v>6800</v>
      </c>
      <c r="H86" s="7">
        <v>964.63</v>
      </c>
      <c r="I86" s="46">
        <v>4</v>
      </c>
      <c r="J86" s="7">
        <v>0.05</v>
      </c>
      <c r="K86" s="46">
        <v>0</v>
      </c>
      <c r="L86" s="7">
        <v>0</v>
      </c>
      <c r="M86" s="46">
        <v>8947</v>
      </c>
      <c r="N86" s="18">
        <v>1328.5</v>
      </c>
      <c r="O86" s="46">
        <v>0</v>
      </c>
      <c r="P86" s="7">
        <v>0</v>
      </c>
      <c r="Q86" s="18">
        <v>2.96</v>
      </c>
      <c r="R86" s="7">
        <v>3.6</v>
      </c>
      <c r="S86" s="7">
        <v>0</v>
      </c>
      <c r="T86" s="46">
        <v>0</v>
      </c>
      <c r="U86" s="7">
        <v>0</v>
      </c>
      <c r="V86" s="7">
        <v>86.9</v>
      </c>
      <c r="W86" s="46">
        <v>1551</v>
      </c>
      <c r="X86" s="7">
        <v>1023.86</v>
      </c>
      <c r="Y86" s="7">
        <v>336.74</v>
      </c>
      <c r="Z86" s="7">
        <v>186.38</v>
      </c>
    </row>
    <row r="87" s="1" customFormat="1" spans="1:26">
      <c r="A87" s="7" t="s">
        <v>77</v>
      </c>
      <c r="B87" s="18">
        <f t="shared" si="16"/>
        <v>5066.42713113207</v>
      </c>
      <c r="C87" s="17">
        <f>B87/B91*100</f>
        <v>17.0161476455496</v>
      </c>
      <c r="D87" s="18">
        <v>4.54321637593802</v>
      </c>
      <c r="E87" s="7">
        <v>9489</v>
      </c>
      <c r="F87" s="18">
        <v>2161.02621226415</v>
      </c>
      <c r="G87" s="46">
        <v>16712</v>
      </c>
      <c r="H87" s="18">
        <v>2636.08</v>
      </c>
      <c r="I87" s="46">
        <v>3</v>
      </c>
      <c r="J87" s="18">
        <v>0.0339622641509434</v>
      </c>
      <c r="K87" s="46">
        <v>0</v>
      </c>
      <c r="L87" s="7">
        <v>0</v>
      </c>
      <c r="M87" s="46">
        <v>26204</v>
      </c>
      <c r="N87" s="18">
        <v>4797.1401745283</v>
      </c>
      <c r="O87" s="46">
        <v>14</v>
      </c>
      <c r="P87" s="18">
        <v>17.2529245283019</v>
      </c>
      <c r="Q87" s="18">
        <v>18.5484056603774</v>
      </c>
      <c r="R87" s="18">
        <v>18.5484056603774</v>
      </c>
      <c r="S87" s="7">
        <v>0</v>
      </c>
      <c r="T87" s="46">
        <v>0</v>
      </c>
      <c r="U87" s="7">
        <v>0</v>
      </c>
      <c r="V87" s="18">
        <v>214.937220754718</v>
      </c>
      <c r="W87" s="46">
        <v>916</v>
      </c>
      <c r="X87" s="18">
        <v>2312.82</v>
      </c>
      <c r="Y87" s="18">
        <v>681.91</v>
      </c>
      <c r="Z87" s="18">
        <v>400.31</v>
      </c>
    </row>
    <row r="88" s="1" customFormat="1" spans="1:26">
      <c r="A88" s="7" t="s">
        <v>78</v>
      </c>
      <c r="B88" s="18">
        <f t="shared" si="16"/>
        <v>1695.16</v>
      </c>
      <c r="C88" s="17">
        <f>B88/B91*100</f>
        <v>5.69337959399102</v>
      </c>
      <c r="D88" s="18">
        <v>-2.66997844587527</v>
      </c>
      <c r="E88" s="7">
        <v>3075</v>
      </c>
      <c r="F88" s="18">
        <v>1348.99</v>
      </c>
      <c r="G88" s="46">
        <v>820</v>
      </c>
      <c r="H88" s="18">
        <v>174</v>
      </c>
      <c r="I88" s="46">
        <v>74</v>
      </c>
      <c r="J88" s="7">
        <v>0.79</v>
      </c>
      <c r="K88" s="46">
        <v>0</v>
      </c>
      <c r="L88" s="7">
        <v>0</v>
      </c>
      <c r="M88" s="46">
        <v>3969</v>
      </c>
      <c r="N88" s="18">
        <v>1523.78</v>
      </c>
      <c r="O88" s="46">
        <v>4</v>
      </c>
      <c r="P88" s="7">
        <v>6.19</v>
      </c>
      <c r="Q88" s="18">
        <v>0</v>
      </c>
      <c r="R88" s="7">
        <v>12.53</v>
      </c>
      <c r="S88" s="7">
        <v>123.62</v>
      </c>
      <c r="T88" s="46">
        <v>0</v>
      </c>
      <c r="U88" s="7">
        <v>0</v>
      </c>
      <c r="V88" s="7">
        <v>29.04</v>
      </c>
      <c r="W88" s="46">
        <v>594</v>
      </c>
      <c r="X88" s="7">
        <v>199.94</v>
      </c>
      <c r="Y88" s="7">
        <v>207.58</v>
      </c>
      <c r="Z88" s="7">
        <v>116.73</v>
      </c>
    </row>
    <row r="89" s="1" customFormat="1" spans="1:26">
      <c r="A89" s="7" t="s">
        <v>79</v>
      </c>
      <c r="B89" s="18">
        <f t="shared" si="16"/>
        <v>26.26</v>
      </c>
      <c r="C89" s="17">
        <f>B89/B91*100</f>
        <v>0.0881970717443806</v>
      </c>
      <c r="D89" s="18" t="s">
        <v>46</v>
      </c>
      <c r="E89" s="7">
        <v>15</v>
      </c>
      <c r="F89" s="18">
        <v>26.26</v>
      </c>
      <c r="G89" s="46">
        <v>0</v>
      </c>
      <c r="H89" s="18">
        <v>0</v>
      </c>
      <c r="I89" s="46">
        <v>0</v>
      </c>
      <c r="J89" s="7">
        <v>0</v>
      </c>
      <c r="K89" s="46">
        <v>0</v>
      </c>
      <c r="L89" s="7">
        <v>0</v>
      </c>
      <c r="M89" s="46">
        <v>15</v>
      </c>
      <c r="N89" s="18">
        <v>26.26</v>
      </c>
      <c r="O89" s="46">
        <v>0</v>
      </c>
      <c r="P89" s="7">
        <v>0</v>
      </c>
      <c r="Q89" s="18">
        <v>0</v>
      </c>
      <c r="R89" s="7">
        <v>0</v>
      </c>
      <c r="S89" s="7">
        <v>0</v>
      </c>
      <c r="T89" s="46">
        <v>0</v>
      </c>
      <c r="U89" s="7">
        <v>0</v>
      </c>
      <c r="V89" s="7">
        <v>0</v>
      </c>
      <c r="W89" s="46">
        <v>9</v>
      </c>
      <c r="X89" s="7">
        <v>7.85</v>
      </c>
      <c r="Y89" s="7">
        <v>3.95</v>
      </c>
      <c r="Z89" s="7">
        <v>2.61</v>
      </c>
    </row>
    <row r="90" s="1" customFormat="1" spans="1:26">
      <c r="A90" s="7" t="s">
        <v>80</v>
      </c>
      <c r="B90" s="18">
        <f t="shared" si="16"/>
        <v>2513.18</v>
      </c>
      <c r="C90" s="17">
        <f>B90/B91*100</f>
        <v>8.440788909617</v>
      </c>
      <c r="D90" s="18">
        <v>12.7833180602838</v>
      </c>
      <c r="E90" s="7">
        <v>6445</v>
      </c>
      <c r="F90" s="18">
        <v>2040.42</v>
      </c>
      <c r="G90" s="46">
        <v>790</v>
      </c>
      <c r="H90" s="18">
        <v>275.08</v>
      </c>
      <c r="I90" s="46">
        <v>0</v>
      </c>
      <c r="J90" s="7">
        <v>0</v>
      </c>
      <c r="K90" s="46">
        <v>0</v>
      </c>
      <c r="L90" s="7">
        <v>0</v>
      </c>
      <c r="M90" s="46">
        <v>7235</v>
      </c>
      <c r="N90" s="18">
        <v>2315.5</v>
      </c>
      <c r="O90" s="46">
        <v>5</v>
      </c>
      <c r="P90" s="7">
        <v>6.05</v>
      </c>
      <c r="Q90" s="18">
        <v>2.44</v>
      </c>
      <c r="R90" s="7">
        <v>96.22</v>
      </c>
      <c r="S90" s="7">
        <v>0</v>
      </c>
      <c r="T90" s="46">
        <v>0</v>
      </c>
      <c r="U90" s="7">
        <v>0</v>
      </c>
      <c r="V90" s="7">
        <v>92.97</v>
      </c>
      <c r="W90" s="46">
        <v>2292</v>
      </c>
      <c r="X90" s="7">
        <v>1697.96</v>
      </c>
      <c r="Y90" s="7">
        <v>379.32</v>
      </c>
      <c r="Z90" s="7">
        <v>227.59</v>
      </c>
    </row>
    <row r="91" s="1" customFormat="1" spans="1:26">
      <c r="A91" s="7" t="s">
        <v>41</v>
      </c>
      <c r="B91" s="18">
        <f t="shared" si="16"/>
        <v>29774.2311401321</v>
      </c>
      <c r="C91" s="28"/>
      <c r="D91" s="18"/>
      <c r="E91" s="19">
        <f t="shared" ref="E91:Z91" si="17">SUM(E83:E90)</f>
        <v>69935</v>
      </c>
      <c r="F91" s="18">
        <f t="shared" si="17"/>
        <v>18876.9413282641</v>
      </c>
      <c r="G91" s="19">
        <f t="shared" si="17"/>
        <v>35815</v>
      </c>
      <c r="H91" s="18">
        <f t="shared" si="17"/>
        <v>6812.884341</v>
      </c>
      <c r="I91" s="19">
        <f t="shared" si="17"/>
        <v>9494</v>
      </c>
      <c r="J91" s="18">
        <f t="shared" si="17"/>
        <v>114.117754264151</v>
      </c>
      <c r="K91" s="19">
        <f t="shared" si="17"/>
        <v>89</v>
      </c>
      <c r="L91" s="18">
        <f t="shared" si="17"/>
        <v>8.43896</v>
      </c>
      <c r="M91" s="19">
        <f t="shared" si="17"/>
        <v>115333</v>
      </c>
      <c r="N91" s="18">
        <f t="shared" si="17"/>
        <v>25812.3823835283</v>
      </c>
      <c r="O91" s="19">
        <f t="shared" si="17"/>
        <v>272</v>
      </c>
      <c r="P91" s="18">
        <f t="shared" si="17"/>
        <v>332.052924528302</v>
      </c>
      <c r="Q91" s="18">
        <f t="shared" si="17"/>
        <v>34.7802056603774</v>
      </c>
      <c r="R91" s="18">
        <f t="shared" si="17"/>
        <v>874.748405660377</v>
      </c>
      <c r="S91" s="18">
        <f t="shared" si="17"/>
        <v>628.46</v>
      </c>
      <c r="T91" s="19">
        <f t="shared" si="17"/>
        <v>288709</v>
      </c>
      <c r="U91" s="18">
        <f t="shared" si="17"/>
        <v>997.78</v>
      </c>
      <c r="V91" s="18">
        <f t="shared" si="17"/>
        <v>1094.02722075472</v>
      </c>
      <c r="W91" s="19">
        <f t="shared" si="17"/>
        <v>18984</v>
      </c>
      <c r="X91" s="18">
        <f t="shared" si="17"/>
        <v>15514.721782</v>
      </c>
      <c r="Y91" s="18">
        <f t="shared" si="17"/>
        <v>4678.544454</v>
      </c>
      <c r="Z91" s="18">
        <f t="shared" si="17"/>
        <v>2059.648808</v>
      </c>
    </row>
    <row r="92" s="1" customFormat="1" spans="17:25">
      <c r="Q92" s="3"/>
      <c r="R92"/>
      <c r="S92"/>
      <c r="T92"/>
      <c r="U92"/>
      <c r="V92"/>
      <c r="W92"/>
      <c r="X92"/>
      <c r="Y92"/>
    </row>
    <row r="93" s="1" customFormat="1" ht="15.6" spans="1:26">
      <c r="A93" s="47" t="s">
        <v>53</v>
      </c>
      <c r="B93" s="48">
        <f>B91+B78+B70+B62+B54+B45+B36+B25</f>
        <v>70585.0716398491</v>
      </c>
      <c r="C93" s="48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55"/>
      <c r="R93" s="42"/>
      <c r="S93" s="42"/>
      <c r="T93" s="42"/>
      <c r="U93" s="42"/>
      <c r="V93" s="42"/>
      <c r="W93" s="42"/>
      <c r="X93" s="42"/>
      <c r="Y93" s="42"/>
      <c r="Z93" s="42"/>
    </row>
    <row r="94" s="1" customFormat="1" spans="17:25">
      <c r="Q94" s="3"/>
      <c r="R94"/>
      <c r="S94"/>
      <c r="T94"/>
      <c r="U94"/>
      <c r="V94"/>
      <c r="W94"/>
      <c r="X94"/>
      <c r="Y94"/>
    </row>
    <row r="95" s="1" customFormat="1" ht="15.6" spans="1:26">
      <c r="A95" s="49" t="s">
        <v>73</v>
      </c>
      <c r="B95" s="50">
        <f>B83+B75+B67+B59+B50+B41+B30+B19</f>
        <v>36091.405954</v>
      </c>
      <c r="C95" s="42"/>
      <c r="D95" s="50"/>
      <c r="E95" s="50"/>
      <c r="F95" s="50"/>
      <c r="G95" s="50"/>
      <c r="H95" s="50"/>
      <c r="I95" s="42"/>
      <c r="J95" s="42"/>
      <c r="K95" s="42"/>
      <c r="L95" s="42"/>
      <c r="M95" s="42"/>
      <c r="N95" s="42"/>
      <c r="O95" s="42"/>
      <c r="P95" s="42"/>
      <c r="Q95" s="55"/>
      <c r="R95" s="42"/>
      <c r="S95" s="42"/>
      <c r="T95" s="42"/>
      <c r="U95" s="42"/>
      <c r="V95" s="42"/>
      <c r="W95" s="42"/>
      <c r="X95" s="42"/>
      <c r="Y95" s="42"/>
      <c r="Z95" s="42"/>
    </row>
    <row r="96" s="1" customFormat="1" ht="15.6" spans="1:26">
      <c r="A96" s="49" t="s">
        <v>74</v>
      </c>
      <c r="B96" s="50">
        <f>B84+B76+B68+B60+B51+B42+B31+B20</f>
        <v>12801.62</v>
      </c>
      <c r="C96" s="42"/>
      <c r="D96" s="50"/>
      <c r="E96" s="50"/>
      <c r="F96" s="50"/>
      <c r="G96" s="50"/>
      <c r="H96" s="42"/>
      <c r="I96" s="42"/>
      <c r="J96" s="42"/>
      <c r="K96" s="42"/>
      <c r="L96" s="42"/>
      <c r="M96" s="42"/>
      <c r="N96" s="42"/>
      <c r="O96" s="42"/>
      <c r="P96" s="42"/>
      <c r="Q96" s="55"/>
      <c r="R96" s="42"/>
      <c r="S96" s="42"/>
      <c r="T96" s="42"/>
      <c r="U96" s="42"/>
      <c r="V96" s="42"/>
      <c r="W96" s="42"/>
      <c r="X96" s="42"/>
      <c r="Y96" s="42"/>
      <c r="Z96" s="42"/>
    </row>
    <row r="97" s="1" customFormat="1" ht="15.6" spans="1:26">
      <c r="A97" s="49" t="s">
        <v>75</v>
      </c>
      <c r="B97" s="50">
        <f>B85+B69+B52+B43+B32+B21</f>
        <v>6133.6618</v>
      </c>
      <c r="C97" s="42"/>
      <c r="D97" s="50"/>
      <c r="E97" s="50"/>
      <c r="F97" s="50"/>
      <c r="G97" s="50"/>
      <c r="H97" s="42"/>
      <c r="I97" s="42"/>
      <c r="J97" s="42"/>
      <c r="K97" s="42"/>
      <c r="L97" s="42"/>
      <c r="M97" s="42"/>
      <c r="N97" s="42"/>
      <c r="O97" s="42"/>
      <c r="P97" s="42"/>
      <c r="Q97" s="55"/>
      <c r="R97" s="42"/>
      <c r="S97" s="42"/>
      <c r="T97" s="42"/>
      <c r="U97" s="42"/>
      <c r="V97" s="42"/>
      <c r="W97" s="42"/>
      <c r="X97" s="42"/>
      <c r="Y97" s="42"/>
      <c r="Z97" s="42"/>
    </row>
    <row r="98" s="1" customFormat="1" ht="15.6" spans="1:26">
      <c r="A98" s="49" t="s">
        <v>76</v>
      </c>
      <c r="B98" s="50">
        <f>B86+B22+B34</f>
        <v>2030.5</v>
      </c>
      <c r="C98" s="42"/>
      <c r="D98" s="50"/>
      <c r="E98" s="50"/>
      <c r="F98" s="50"/>
      <c r="G98" s="50"/>
      <c r="H98" s="42"/>
      <c r="I98" s="42"/>
      <c r="J98" s="42"/>
      <c r="K98" s="42"/>
      <c r="L98" s="42"/>
      <c r="M98" s="42"/>
      <c r="N98" s="42"/>
      <c r="O98" s="42"/>
      <c r="P98" s="42"/>
      <c r="Q98" s="55"/>
      <c r="R98" s="42"/>
      <c r="S98" s="42"/>
      <c r="T98" s="42"/>
      <c r="U98" s="42"/>
      <c r="V98" s="42"/>
      <c r="W98" s="42"/>
      <c r="X98" s="42"/>
      <c r="Y98" s="42"/>
      <c r="Z98" s="42"/>
    </row>
    <row r="99" s="1" customFormat="1" ht="15.6" spans="1:26">
      <c r="A99" s="49" t="s">
        <v>77</v>
      </c>
      <c r="B99" s="50">
        <f>B87+B53+B44+B33+B23+B77</f>
        <v>8797.09388584906</v>
      </c>
      <c r="C99" s="42"/>
      <c r="D99" s="50"/>
      <c r="E99" s="50"/>
      <c r="F99" s="50"/>
      <c r="G99" s="50"/>
      <c r="H99" s="42"/>
      <c r="I99" s="42"/>
      <c r="J99" s="42"/>
      <c r="K99" s="42"/>
      <c r="L99" s="42"/>
      <c r="M99" s="42"/>
      <c r="N99" s="42"/>
      <c r="O99" s="42"/>
      <c r="P99" s="42"/>
      <c r="Q99" s="55"/>
      <c r="R99" s="42"/>
      <c r="S99" s="42"/>
      <c r="T99" s="42"/>
      <c r="U99" s="42"/>
      <c r="V99" s="42"/>
      <c r="W99" s="42"/>
      <c r="X99" s="42"/>
      <c r="Y99" s="42"/>
      <c r="Z99" s="42"/>
    </row>
    <row r="100" s="1" customFormat="1" ht="15.6" spans="1:26">
      <c r="A100" s="49" t="s">
        <v>78</v>
      </c>
      <c r="B100" s="50">
        <f>B88+B35+B24</f>
        <v>2131.74</v>
      </c>
      <c r="C100" s="42"/>
      <c r="D100" s="50"/>
      <c r="E100" s="50"/>
      <c r="F100" s="50"/>
      <c r="G100" s="50"/>
      <c r="H100" s="42"/>
      <c r="I100" s="55"/>
      <c r="J100" s="42"/>
      <c r="K100" s="42"/>
      <c r="L100" s="42"/>
      <c r="M100" s="42"/>
      <c r="N100" s="42"/>
      <c r="O100" s="42"/>
      <c r="P100" s="42"/>
      <c r="Q100" s="55"/>
      <c r="R100" s="42"/>
      <c r="S100" s="42"/>
      <c r="T100" s="42"/>
      <c r="U100" s="42"/>
      <c r="V100" s="42"/>
      <c r="W100" s="42"/>
      <c r="X100" s="42"/>
      <c r="Y100" s="42"/>
      <c r="Z100" s="42"/>
    </row>
    <row r="101" s="1" customFormat="1" ht="15.6" spans="1:26">
      <c r="A101" s="49" t="s">
        <v>79</v>
      </c>
      <c r="B101" s="50">
        <f>B89+B61</f>
        <v>85.87</v>
      </c>
      <c r="C101" s="42"/>
      <c r="D101" s="50"/>
      <c r="E101" s="50"/>
      <c r="F101" s="50"/>
      <c r="G101" s="50"/>
      <c r="H101" s="42"/>
      <c r="I101" s="42"/>
      <c r="J101" s="42"/>
      <c r="K101" s="42"/>
      <c r="L101" s="42"/>
      <c r="M101" s="42"/>
      <c r="N101" s="42"/>
      <c r="O101" s="42"/>
      <c r="P101" s="42"/>
      <c r="Q101" s="55"/>
      <c r="R101" s="42"/>
      <c r="S101" s="42"/>
      <c r="T101" s="42"/>
      <c r="U101" s="42"/>
      <c r="V101" s="42"/>
      <c r="W101" s="42"/>
      <c r="X101" s="42"/>
      <c r="Y101" s="42"/>
      <c r="Z101" s="42"/>
    </row>
    <row r="102" s="1" customFormat="1" ht="15.6" spans="1:26">
      <c r="A102" s="43" t="s">
        <v>80</v>
      </c>
      <c r="B102" s="50">
        <f>B90</f>
        <v>2513.18</v>
      </c>
      <c r="C102" s="42"/>
      <c r="D102" s="42"/>
      <c r="E102" s="50"/>
      <c r="F102" s="50"/>
      <c r="G102" s="50"/>
      <c r="H102" s="42"/>
      <c r="I102" s="42"/>
      <c r="J102" s="42"/>
      <c r="K102" s="42"/>
      <c r="L102" s="42"/>
      <c r="M102" s="42"/>
      <c r="N102" s="42"/>
      <c r="O102" s="42"/>
      <c r="P102" s="42"/>
      <c r="Q102" s="55"/>
      <c r="R102" s="42"/>
      <c r="S102" s="42"/>
      <c r="T102" s="42"/>
      <c r="U102" s="42"/>
      <c r="V102" s="42"/>
      <c r="W102" s="42"/>
      <c r="X102" s="42"/>
      <c r="Y102" s="42"/>
      <c r="Z102" s="42"/>
    </row>
    <row r="103" s="1" customFormat="1" spans="1:25">
      <c r="A103" s="43"/>
      <c r="B103" s="51">
        <f>SUM(B95:B102)</f>
        <v>70585.0716398491</v>
      </c>
      <c r="C103" s="51"/>
      <c r="E103" s="3"/>
      <c r="G103" s="50"/>
      <c r="Q103" s="3"/>
      <c r="R103"/>
      <c r="S103"/>
      <c r="T103"/>
      <c r="U103"/>
      <c r="V103"/>
      <c r="W103"/>
      <c r="X103"/>
      <c r="Y103"/>
    </row>
    <row r="104" s="1" customFormat="1" spans="1:25">
      <c r="A104" s="43"/>
      <c r="G104" s="50"/>
      <c r="Q104" s="3"/>
      <c r="R104"/>
      <c r="S104"/>
      <c r="T104"/>
      <c r="U104"/>
      <c r="V104"/>
      <c r="W104"/>
      <c r="X104"/>
      <c r="Y104"/>
    </row>
  </sheetData>
  <mergeCells count="192">
    <mergeCell ref="A1:Z1"/>
    <mergeCell ref="A2:Z2"/>
    <mergeCell ref="E3:N3"/>
    <mergeCell ref="E4:F4"/>
    <mergeCell ref="G4:H4"/>
    <mergeCell ref="I4:J4"/>
    <mergeCell ref="K4:L4"/>
    <mergeCell ref="M4:N4"/>
    <mergeCell ref="A15:Z15"/>
    <mergeCell ref="E16:N16"/>
    <mergeCell ref="E17:F17"/>
    <mergeCell ref="G17:H17"/>
    <mergeCell ref="I17:J17"/>
    <mergeCell ref="K17:L17"/>
    <mergeCell ref="M17:N17"/>
    <mergeCell ref="A26:Z26"/>
    <mergeCell ref="E27:N27"/>
    <mergeCell ref="E28:F28"/>
    <mergeCell ref="G28:H28"/>
    <mergeCell ref="I28:J28"/>
    <mergeCell ref="K28:L28"/>
    <mergeCell ref="M28:N28"/>
    <mergeCell ref="A37:Z37"/>
    <mergeCell ref="E38:N38"/>
    <mergeCell ref="E39:F39"/>
    <mergeCell ref="G39:H39"/>
    <mergeCell ref="I39:J39"/>
    <mergeCell ref="K39:L39"/>
    <mergeCell ref="M39:N39"/>
    <mergeCell ref="A46:Z46"/>
    <mergeCell ref="E47:N47"/>
    <mergeCell ref="E48:F48"/>
    <mergeCell ref="G48:H48"/>
    <mergeCell ref="I48:J48"/>
    <mergeCell ref="K48:L48"/>
    <mergeCell ref="M48:N48"/>
    <mergeCell ref="A55:Z55"/>
    <mergeCell ref="E56:N56"/>
    <mergeCell ref="E57:F57"/>
    <mergeCell ref="G57:H57"/>
    <mergeCell ref="I57:J57"/>
    <mergeCell ref="K57:L57"/>
    <mergeCell ref="M57:N57"/>
    <mergeCell ref="A63:Z63"/>
    <mergeCell ref="E64:N64"/>
    <mergeCell ref="E65:F65"/>
    <mergeCell ref="G65:H65"/>
    <mergeCell ref="I65:J65"/>
    <mergeCell ref="K65:L65"/>
    <mergeCell ref="M65:N65"/>
    <mergeCell ref="A71:Z71"/>
    <mergeCell ref="E72:N72"/>
    <mergeCell ref="E73:F73"/>
    <mergeCell ref="G73:H73"/>
    <mergeCell ref="I73:J73"/>
    <mergeCell ref="K73:L73"/>
    <mergeCell ref="M73:N73"/>
    <mergeCell ref="A79:Z79"/>
    <mergeCell ref="E80:N80"/>
    <mergeCell ref="E81:F81"/>
    <mergeCell ref="G81:H81"/>
    <mergeCell ref="I81:J81"/>
    <mergeCell ref="K81:L81"/>
    <mergeCell ref="M81:N81"/>
    <mergeCell ref="B93:C93"/>
    <mergeCell ref="B103:C103"/>
    <mergeCell ref="A3:A5"/>
    <mergeCell ref="A16:A18"/>
    <mergeCell ref="A27:A29"/>
    <mergeCell ref="A38:A40"/>
    <mergeCell ref="A47:A49"/>
    <mergeCell ref="A56:A58"/>
    <mergeCell ref="A64:A66"/>
    <mergeCell ref="A72:A74"/>
    <mergeCell ref="A80:A82"/>
    <mergeCell ref="B3:B5"/>
    <mergeCell ref="B16:B18"/>
    <mergeCell ref="B27:B29"/>
    <mergeCell ref="B38:B40"/>
    <mergeCell ref="B47:B49"/>
    <mergeCell ref="B56:B58"/>
    <mergeCell ref="B64:B66"/>
    <mergeCell ref="B72:B74"/>
    <mergeCell ref="B80:B82"/>
    <mergeCell ref="C3:C5"/>
    <mergeCell ref="C16:C18"/>
    <mergeCell ref="C27:C29"/>
    <mergeCell ref="C38:C40"/>
    <mergeCell ref="C47:C49"/>
    <mergeCell ref="C56:C58"/>
    <mergeCell ref="C64:C66"/>
    <mergeCell ref="C72:C74"/>
    <mergeCell ref="C80:C82"/>
    <mergeCell ref="D3:D5"/>
    <mergeCell ref="D16:D18"/>
    <mergeCell ref="D27:D29"/>
    <mergeCell ref="D38:D40"/>
    <mergeCell ref="D47:D49"/>
    <mergeCell ref="D56:D58"/>
    <mergeCell ref="D64:D66"/>
    <mergeCell ref="D72:D74"/>
    <mergeCell ref="D80:D82"/>
    <mergeCell ref="Q3:Q5"/>
    <mergeCell ref="Q16:Q18"/>
    <mergeCell ref="Q27:Q29"/>
    <mergeCell ref="Q38:Q40"/>
    <mergeCell ref="Q47:Q49"/>
    <mergeCell ref="Q56:Q58"/>
    <mergeCell ref="Q64:Q66"/>
    <mergeCell ref="Q72:Q74"/>
    <mergeCell ref="Q80:Q82"/>
    <mergeCell ref="R3:R5"/>
    <mergeCell ref="R16:R18"/>
    <mergeCell ref="R27:R29"/>
    <mergeCell ref="R38:R40"/>
    <mergeCell ref="R47:R49"/>
    <mergeCell ref="R56:R58"/>
    <mergeCell ref="R64:R66"/>
    <mergeCell ref="R72:R74"/>
    <mergeCell ref="R80:R82"/>
    <mergeCell ref="S3:S4"/>
    <mergeCell ref="S16:S17"/>
    <mergeCell ref="S27:S28"/>
    <mergeCell ref="S38:S39"/>
    <mergeCell ref="S47:S48"/>
    <mergeCell ref="S56:S57"/>
    <mergeCell ref="S64:S65"/>
    <mergeCell ref="S72:S73"/>
    <mergeCell ref="S80:S81"/>
    <mergeCell ref="V3:V5"/>
    <mergeCell ref="V16:V18"/>
    <mergeCell ref="V27:V29"/>
    <mergeCell ref="V38:V40"/>
    <mergeCell ref="V47:V49"/>
    <mergeCell ref="V56:V58"/>
    <mergeCell ref="V64:V66"/>
    <mergeCell ref="V72:V74"/>
    <mergeCell ref="V80:V82"/>
    <mergeCell ref="W3:W5"/>
    <mergeCell ref="W16:W18"/>
    <mergeCell ref="W27:W29"/>
    <mergeCell ref="W38:W40"/>
    <mergeCell ref="W47:W49"/>
    <mergeCell ref="W56:W58"/>
    <mergeCell ref="W64:W66"/>
    <mergeCell ref="W72:W74"/>
    <mergeCell ref="W80:W82"/>
    <mergeCell ref="X3:X5"/>
    <mergeCell ref="X16:X18"/>
    <mergeCell ref="X27:X29"/>
    <mergeCell ref="X38:X40"/>
    <mergeCell ref="X47:X49"/>
    <mergeCell ref="X56:X58"/>
    <mergeCell ref="X64:X66"/>
    <mergeCell ref="X72:X74"/>
    <mergeCell ref="X80:X82"/>
    <mergeCell ref="Y3:Y5"/>
    <mergeCell ref="Y16:Y18"/>
    <mergeCell ref="Y27:Y29"/>
    <mergeCell ref="Y38:Y40"/>
    <mergeCell ref="Y47:Y49"/>
    <mergeCell ref="Y56:Y58"/>
    <mergeCell ref="Y64:Y66"/>
    <mergeCell ref="Y72:Y74"/>
    <mergeCell ref="Y80:Y82"/>
    <mergeCell ref="Z3:Z5"/>
    <mergeCell ref="Z16:Z18"/>
    <mergeCell ref="Z27:Z29"/>
    <mergeCell ref="Z38:Z40"/>
    <mergeCell ref="Z47:Z49"/>
    <mergeCell ref="Z56:Z58"/>
    <mergeCell ref="Z64:Z66"/>
    <mergeCell ref="Z72:Z74"/>
    <mergeCell ref="Z80:Z82"/>
    <mergeCell ref="O3:P4"/>
    <mergeCell ref="T3:U4"/>
    <mergeCell ref="O16:P17"/>
    <mergeCell ref="T16:U17"/>
    <mergeCell ref="O27:P28"/>
    <mergeCell ref="T27:U28"/>
    <mergeCell ref="O38:P39"/>
    <mergeCell ref="T38:U39"/>
    <mergeCell ref="O47:P48"/>
    <mergeCell ref="T47:U48"/>
    <mergeCell ref="O56:P57"/>
    <mergeCell ref="T56:U57"/>
    <mergeCell ref="O64:P65"/>
    <mergeCell ref="T64:U65"/>
    <mergeCell ref="O72:P73"/>
    <mergeCell ref="T72:U73"/>
    <mergeCell ref="O80:P81"/>
    <mergeCell ref="T80:U8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2017年1-8月县域寿险数据</vt:lpstr>
      <vt:lpstr>2017年1-8月县域财险数据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2017-09-11T11:21:00Z</dcterms:created>
  <dcterms:modified xsi:type="dcterms:W3CDTF">2017-09-12T08:13:52Z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