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activeTab="1"/>
  </bookViews>
  <sheets>
    <sheet name="1-7月县域财险数据" sheetId="1" r:id="rId1"/>
    <sheet name="1-7月县域寿险数据" sheetId="2" r:id="rId2"/>
  </sheets>
  <calcPr calcId="144525" concurrentCalc="0"/>
</workbook>
</file>

<file path=xl/sharedStrings.xml><?xml version="1.0" encoding="utf-8"?>
<sst xmlns="http://schemas.openxmlformats.org/spreadsheetml/2006/main" count="82">
  <si>
    <t>2017 年1-7月广元市县域财险汇总</t>
  </si>
  <si>
    <t>单位：万元</t>
  </si>
  <si>
    <t>单位</t>
  </si>
  <si>
    <t>总保费</t>
  </si>
  <si>
    <t>市场份额</t>
  </si>
  <si>
    <t>同比（%)</t>
  </si>
  <si>
    <t>机动车辆保费</t>
  </si>
  <si>
    <t>企财险</t>
  </si>
  <si>
    <t>家财险保费收入</t>
  </si>
  <si>
    <t>责任险保费收入</t>
  </si>
  <si>
    <t>政策性农业保险</t>
  </si>
  <si>
    <t>城乡居民大病保险</t>
  </si>
  <si>
    <t>其他险种保费收入</t>
  </si>
  <si>
    <t>赔案件数</t>
  </si>
  <si>
    <t>赔款金额</t>
  </si>
  <si>
    <t>上交税金</t>
  </si>
  <si>
    <t>其中：车船使用税</t>
  </si>
  <si>
    <t>车险(不含摩托车、拖拉机）</t>
  </si>
  <si>
    <t>电销、网销</t>
  </si>
  <si>
    <t>摩托车</t>
  </si>
  <si>
    <t>拖拉机</t>
  </si>
  <si>
    <t>小计</t>
  </si>
  <si>
    <t>承保数量（辆）</t>
  </si>
  <si>
    <t>保费收入</t>
  </si>
  <si>
    <t>承保数量（户）</t>
  </si>
  <si>
    <t>承保数量（人）</t>
  </si>
  <si>
    <t>人保财险</t>
  </si>
  <si>
    <t>太保财险</t>
  </si>
  <si>
    <t>中华联合</t>
  </si>
  <si>
    <t>大地财险</t>
  </si>
  <si>
    <t>平安财险</t>
  </si>
  <si>
    <t>锦泰财险</t>
  </si>
  <si>
    <t>中航安盟</t>
  </si>
  <si>
    <t>国寿财险</t>
  </si>
  <si>
    <t>合计</t>
  </si>
  <si>
    <t>旺苍县</t>
  </si>
  <si>
    <t>/</t>
  </si>
  <si>
    <t>苍溪县</t>
  </si>
  <si>
    <t>剑阁县</t>
  </si>
  <si>
    <t>青川县</t>
  </si>
  <si>
    <t>昭化区</t>
  </si>
  <si>
    <t>朝天区</t>
  </si>
  <si>
    <t>宝轮镇</t>
  </si>
  <si>
    <t>利州区</t>
  </si>
  <si>
    <t>校验</t>
  </si>
  <si>
    <t>广元市县域寿险数据统计表</t>
  </si>
  <si>
    <t>(2017年1-7月)</t>
  </si>
  <si>
    <t>全市寿险业务数据汇总</t>
  </si>
  <si>
    <t>同比（%）</t>
  </si>
  <si>
    <t>个人新单期交保费</t>
  </si>
  <si>
    <t>银邮保费</t>
  </si>
  <si>
    <t>团险保费</t>
  </si>
  <si>
    <t>农村小额人身保险保费</t>
  </si>
  <si>
    <t>续收保费</t>
  </si>
  <si>
    <t>持证人力</t>
  </si>
  <si>
    <t>给付金额</t>
  </si>
  <si>
    <t>退保金</t>
  </si>
  <si>
    <t>保单贷款</t>
  </si>
  <si>
    <t>个人新单趸交保费</t>
  </si>
  <si>
    <t>其中：10年期及以上新单保费</t>
  </si>
  <si>
    <t>银邮期交保费</t>
  </si>
  <si>
    <t>银邮趸交保费</t>
  </si>
  <si>
    <t>承保人数</t>
  </si>
  <si>
    <t>件数</t>
  </si>
  <si>
    <t>金额</t>
  </si>
  <si>
    <t>中国人寿</t>
  </si>
  <si>
    <t>太保寿险</t>
  </si>
  <si>
    <t>新华人寿</t>
  </si>
  <si>
    <t>平安人寿</t>
  </si>
  <si>
    <t>泰康人寿</t>
  </si>
  <si>
    <t>人保寿险</t>
  </si>
  <si>
    <t>富德生命人寿</t>
  </si>
  <si>
    <t>太平人寿</t>
  </si>
  <si>
    <t>阳光人寿</t>
  </si>
  <si>
    <t>恒大人寿</t>
  </si>
  <si>
    <t>华夏人寿</t>
  </si>
  <si>
    <t>农银人寿</t>
  </si>
  <si>
    <t>华泰人寿</t>
  </si>
  <si>
    <t>赔款、给付金额合计</t>
  </si>
  <si>
    <t>∕</t>
  </si>
  <si>
    <t>说明：因系统正在维护中，暂时无法查询和提取7月数据，本月10年期以以上新单保费数据为1-6月数据。</t>
  </si>
  <si>
    <t>太平洋人寿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</si>
</sst>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#,##0_ "/>
    <numFmt numFmtId="178" formatCode="#,##0.00;[Red]#,##0.00"/>
    <numFmt numFmtId="179" formatCode="0.00_ "/>
    <numFmt numFmtId="180" formatCode="#,##0.00_ "/>
    <numFmt numFmtId="181" formatCode="0.00_);[Red]\(0.00\)"/>
    <numFmt numFmtId="182" formatCode="0_ "/>
    <numFmt numFmtId="183" formatCode="#,##0.0_ "/>
    <numFmt numFmtId="184" formatCode="0;[Red]0"/>
    <numFmt numFmtId="185" formatCode="#,##0.00_ ;[Red]\-#,##0.00\ "/>
    <numFmt numFmtId="186" formatCode="0.0_ "/>
  </numFmts>
  <fonts count="3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</font>
    <font>
      <b/>
      <sz val="12"/>
      <color rgb="FFFF000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/>
    <xf numFmtId="0" fontId="20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29" fillId="15" borderId="16" applyNumberFormat="0" applyAlignment="0" applyProtection="0">
      <alignment vertical="center"/>
    </xf>
    <xf numFmtId="0" fontId="31" fillId="0" borderId="0"/>
    <xf numFmtId="0" fontId="22" fillId="10" borderId="13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" fillId="0" borderId="0">
      <alignment vertical="center"/>
    </xf>
    <xf numFmtId="0" fontId="32" fillId="0" borderId="17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</cellStyleXfs>
  <cellXfs count="198">
    <xf numFmtId="0" fontId="0" fillId="0" borderId="0" xfId="0">
      <alignment vertical="center"/>
    </xf>
    <xf numFmtId="0" fontId="1" fillId="0" borderId="0" xfId="58" applyFont="1" applyAlignment="1">
      <alignment horizontal="center" vertical="center"/>
    </xf>
    <xf numFmtId="0" fontId="2" fillId="0" borderId="0" xfId="58" applyFont="1" applyAlignment="1">
      <alignment horizontal="center" vertical="center"/>
    </xf>
    <xf numFmtId="0" fontId="3" fillId="0" borderId="0" xfId="58" applyFont="1" applyAlignment="1">
      <alignment horizontal="right" vertical="center"/>
    </xf>
    <xf numFmtId="0" fontId="4" fillId="0" borderId="1" xfId="58" applyFont="1" applyBorder="1" applyAlignment="1">
      <alignment horizontal="center" vertical="center"/>
    </xf>
    <xf numFmtId="0" fontId="3" fillId="0" borderId="2" xfId="58" applyFont="1" applyBorder="1" applyAlignment="1">
      <alignment horizontal="center" vertical="center"/>
    </xf>
    <xf numFmtId="0" fontId="3" fillId="0" borderId="2" xfId="58" applyFont="1" applyBorder="1" applyAlignment="1">
      <alignment horizontal="center" vertical="center" wrapText="1"/>
    </xf>
    <xf numFmtId="0" fontId="3" fillId="0" borderId="2" xfId="58" applyFont="1" applyBorder="1" applyAlignment="1">
      <alignment horizontal="center" vertical="center" wrapText="1" shrinkToFit="1"/>
    </xf>
    <xf numFmtId="0" fontId="3" fillId="0" borderId="3" xfId="58" applyFont="1" applyBorder="1" applyAlignment="1">
      <alignment horizontal="center" vertical="center" wrapText="1" shrinkToFit="1"/>
    </xf>
    <xf numFmtId="0" fontId="3" fillId="0" borderId="3" xfId="58" applyFont="1" applyFill="1" applyBorder="1" applyAlignment="1">
      <alignment horizontal="center" vertical="center" wrapText="1" shrinkToFit="1"/>
    </xf>
    <xf numFmtId="0" fontId="3" fillId="0" borderId="4" xfId="58" applyFont="1" applyBorder="1" applyAlignment="1">
      <alignment horizontal="center" vertical="center"/>
    </xf>
    <xf numFmtId="0" fontId="3" fillId="0" borderId="5" xfId="58" applyFont="1" applyBorder="1" applyAlignment="1">
      <alignment horizontal="center" vertical="center"/>
    </xf>
    <xf numFmtId="0" fontId="3" fillId="0" borderId="5" xfId="58" applyFont="1" applyBorder="1" applyAlignment="1">
      <alignment horizontal="center" vertical="center" wrapText="1"/>
    </xf>
    <xf numFmtId="0" fontId="3" fillId="0" borderId="5" xfId="58" applyFont="1" applyBorder="1" applyAlignment="1">
      <alignment horizontal="center" vertical="center" wrapText="1" shrinkToFit="1"/>
    </xf>
    <xf numFmtId="0" fontId="3" fillId="0" borderId="3" xfId="58" applyFont="1" applyBorder="1" applyAlignment="1">
      <alignment vertical="center" wrapText="1" shrinkToFit="1"/>
    </xf>
    <xf numFmtId="0" fontId="5" fillId="0" borderId="3" xfId="58" applyFont="1" applyBorder="1" applyAlignment="1">
      <alignment vertical="center" wrapText="1" shrinkToFit="1"/>
    </xf>
    <xf numFmtId="0" fontId="3" fillId="0" borderId="3" xfId="58" applyFont="1" applyBorder="1" applyAlignment="1">
      <alignment horizontal="center" vertical="center" wrapText="1"/>
    </xf>
    <xf numFmtId="180" fontId="3" fillId="0" borderId="3" xfId="58" applyNumberFormat="1" applyFont="1" applyBorder="1" applyAlignment="1">
      <alignment horizontal="center" vertical="center"/>
    </xf>
    <xf numFmtId="179" fontId="3" fillId="0" borderId="5" xfId="58" applyNumberFormat="1" applyFont="1" applyBorder="1" applyAlignment="1">
      <alignment horizontal="center" vertical="center"/>
    </xf>
    <xf numFmtId="179" fontId="3" fillId="0" borderId="3" xfId="58" applyNumberFormat="1" applyFont="1" applyBorder="1" applyAlignment="1">
      <alignment horizontal="center" vertical="center"/>
    </xf>
    <xf numFmtId="179" fontId="6" fillId="0" borderId="3" xfId="49" applyNumberFormat="1" applyFont="1" applyBorder="1" applyAlignment="1">
      <alignment horizontal="center" vertical="center"/>
    </xf>
    <xf numFmtId="179" fontId="7" fillId="2" borderId="3" xfId="58" applyNumberFormat="1" applyFont="1" applyFill="1" applyBorder="1" applyAlignment="1">
      <alignment horizontal="center" vertical="center"/>
    </xf>
    <xf numFmtId="180" fontId="7" fillId="2" borderId="3" xfId="0" applyNumberFormat="1" applyFont="1" applyFill="1" applyBorder="1" applyAlignment="1">
      <alignment horizontal="center" vertical="center"/>
    </xf>
    <xf numFmtId="180" fontId="7" fillId="2" borderId="3" xfId="58" applyNumberFormat="1" applyFont="1" applyFill="1" applyBorder="1" applyAlignment="1">
      <alignment horizontal="center" vertical="center"/>
    </xf>
    <xf numFmtId="0" fontId="3" fillId="0" borderId="3" xfId="58" applyFont="1" applyBorder="1" applyAlignment="1">
      <alignment horizontal="center" vertical="center"/>
    </xf>
    <xf numFmtId="179" fontId="3" fillId="0" borderId="3" xfId="58" applyNumberFormat="1" applyFont="1" applyBorder="1" applyAlignment="1">
      <alignment horizontal="center" vertical="center" wrapText="1"/>
    </xf>
    <xf numFmtId="180" fontId="3" fillId="0" borderId="3" xfId="58" applyNumberFormat="1" applyFont="1" applyBorder="1" applyAlignment="1">
      <alignment horizontal="center" vertical="center" wrapText="1"/>
    </xf>
    <xf numFmtId="177" fontId="3" fillId="0" borderId="3" xfId="58" applyNumberFormat="1" applyFont="1" applyBorder="1" applyAlignment="1">
      <alignment horizontal="center" vertical="center"/>
    </xf>
    <xf numFmtId="0" fontId="8" fillId="0" borderId="3" xfId="58" applyFont="1" applyBorder="1" applyAlignment="1">
      <alignment horizontal="center" vertical="center"/>
    </xf>
    <xf numFmtId="179" fontId="3" fillId="0" borderId="3" xfId="55" applyNumberFormat="1" applyFont="1" applyFill="1" applyBorder="1" applyAlignment="1">
      <alignment horizontal="center" vertical="center"/>
    </xf>
    <xf numFmtId="180" fontId="3" fillId="0" borderId="3" xfId="55" applyNumberFormat="1" applyFont="1" applyFill="1" applyBorder="1" applyAlignment="1">
      <alignment horizontal="center" vertical="center"/>
    </xf>
    <xf numFmtId="179" fontId="3" fillId="0" borderId="3" xfId="58" applyNumberFormat="1" applyFont="1" applyFill="1" applyBorder="1" applyAlignment="1">
      <alignment horizontal="center" vertical="center"/>
    </xf>
    <xf numFmtId="179" fontId="3" fillId="0" borderId="3" xfId="58" applyNumberFormat="1" applyFont="1" applyFill="1" applyBorder="1" applyAlignment="1">
      <alignment horizontal="center" vertical="center" wrapText="1" shrinkToFit="1"/>
    </xf>
    <xf numFmtId="179" fontId="3" fillId="0" borderId="3" xfId="58" applyNumberFormat="1" applyFont="1" applyFill="1" applyBorder="1" applyAlignment="1">
      <alignment horizontal="center" vertical="center" wrapText="1"/>
    </xf>
    <xf numFmtId="181" fontId="3" fillId="0" borderId="3" xfId="58" applyNumberFormat="1" applyFont="1" applyFill="1" applyBorder="1" applyAlignment="1">
      <alignment horizontal="center" vertical="center"/>
    </xf>
    <xf numFmtId="180" fontId="3" fillId="0" borderId="3" xfId="58" applyNumberFormat="1" applyFont="1" applyBorder="1" applyAlignment="1">
      <alignment horizontal="center" vertical="center" wrapText="1" shrinkToFit="1"/>
    </xf>
    <xf numFmtId="0" fontId="4" fillId="0" borderId="6" xfId="58" applyFont="1" applyBorder="1" applyAlignment="1">
      <alignment horizontal="center" vertical="center"/>
    </xf>
    <xf numFmtId="180" fontId="8" fillId="0" borderId="3" xfId="58" applyNumberFormat="1" applyFont="1" applyFill="1" applyBorder="1" applyAlignment="1">
      <alignment horizontal="center" vertical="center"/>
    </xf>
    <xf numFmtId="179" fontId="3" fillId="0" borderId="3" xfId="29" applyNumberFormat="1" applyFont="1" applyBorder="1" applyAlignment="1">
      <alignment horizontal="center" vertical="center"/>
    </xf>
    <xf numFmtId="182" fontId="3" fillId="0" borderId="3" xfId="58" applyNumberFormat="1" applyFont="1" applyFill="1" applyBorder="1" applyAlignment="1" applyProtection="1">
      <alignment horizontal="center" vertical="center"/>
    </xf>
    <xf numFmtId="180" fontId="8" fillId="2" borderId="3" xfId="58" applyNumberFormat="1" applyFont="1" applyFill="1" applyBorder="1" applyAlignment="1">
      <alignment horizontal="center" vertical="center"/>
    </xf>
    <xf numFmtId="180" fontId="9" fillId="0" borderId="3" xfId="58" applyNumberFormat="1" applyFont="1" applyBorder="1" applyAlignment="1">
      <alignment horizontal="center" vertical="center" wrapText="1"/>
    </xf>
    <xf numFmtId="179" fontId="3" fillId="0" borderId="3" xfId="57" applyNumberFormat="1" applyFont="1" applyBorder="1" applyAlignment="1">
      <alignment horizontal="center" vertical="center"/>
    </xf>
    <xf numFmtId="180" fontId="3" fillId="0" borderId="3" xfId="58" applyNumberFormat="1" applyFont="1" applyFill="1" applyBorder="1" applyAlignment="1">
      <alignment horizontal="center" vertical="center"/>
    </xf>
    <xf numFmtId="177" fontId="3" fillId="0" borderId="3" xfId="58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/>
    </xf>
    <xf numFmtId="183" fontId="3" fillId="0" borderId="3" xfId="58" applyNumberFormat="1" applyFont="1" applyBorder="1" applyAlignment="1">
      <alignment horizontal="center" vertical="center"/>
    </xf>
    <xf numFmtId="185" fontId="6" fillId="0" borderId="3" xfId="58" applyNumberFormat="1" applyFont="1" applyBorder="1" applyAlignment="1">
      <alignment horizontal="center" vertical="center"/>
    </xf>
    <xf numFmtId="180" fontId="11" fillId="0" borderId="5" xfId="58" applyNumberFormat="1" applyFont="1" applyBorder="1" applyAlignment="1">
      <alignment horizontal="center" vertical="center" wrapText="1"/>
    </xf>
    <xf numFmtId="177" fontId="3" fillId="0" borderId="3" xfId="58" applyNumberFormat="1" applyFont="1" applyFill="1" applyBorder="1" applyAlignment="1">
      <alignment horizontal="center" vertical="center" wrapText="1"/>
    </xf>
    <xf numFmtId="0" fontId="3" fillId="0" borderId="7" xfId="58" applyFont="1" applyBorder="1" applyAlignment="1">
      <alignment horizontal="center" vertical="center"/>
    </xf>
    <xf numFmtId="0" fontId="3" fillId="0" borderId="4" xfId="58" applyFont="1" applyBorder="1" applyAlignment="1">
      <alignment horizontal="center" vertical="center" wrapText="1"/>
    </xf>
    <xf numFmtId="0" fontId="3" fillId="0" borderId="7" xfId="58" applyFont="1" applyBorder="1" applyAlignment="1">
      <alignment horizontal="center" vertical="center" wrapText="1"/>
    </xf>
    <xf numFmtId="3" fontId="6" fillId="0" borderId="3" xfId="58" applyNumberFormat="1" applyFont="1" applyBorder="1" applyAlignment="1">
      <alignment horizontal="center" vertical="center"/>
    </xf>
    <xf numFmtId="179" fontId="6" fillId="0" borderId="3" xfId="58" applyNumberFormat="1" applyFont="1" applyBorder="1" applyAlignment="1">
      <alignment horizontal="center" vertical="center"/>
    </xf>
    <xf numFmtId="179" fontId="3" fillId="0" borderId="3" xfId="49" applyNumberFormat="1" applyFont="1" applyBorder="1" applyAlignment="1">
      <alignment horizontal="center" vertical="center"/>
    </xf>
    <xf numFmtId="0" fontId="3" fillId="0" borderId="3" xfId="58" applyNumberFormat="1" applyFont="1" applyFill="1" applyBorder="1" applyAlignment="1">
      <alignment horizontal="center" vertical="center"/>
    </xf>
    <xf numFmtId="0" fontId="6" fillId="0" borderId="3" xfId="58" applyNumberFormat="1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181" fontId="3" fillId="0" borderId="3" xfId="49" applyNumberFormat="1" applyFont="1" applyBorder="1" applyAlignment="1">
      <alignment horizontal="center" vertical="center"/>
    </xf>
    <xf numFmtId="0" fontId="3" fillId="0" borderId="3" xfId="49" applyNumberFormat="1" applyFont="1" applyBorder="1" applyAlignment="1">
      <alignment horizontal="center" vertical="center"/>
    </xf>
    <xf numFmtId="179" fontId="7" fillId="2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2" borderId="3" xfId="58" applyNumberFormat="1" applyFont="1" applyFill="1" applyBorder="1" applyAlignment="1">
      <alignment horizontal="center" vertical="center"/>
    </xf>
    <xf numFmtId="181" fontId="3" fillId="0" borderId="3" xfId="58" applyNumberFormat="1" applyFont="1" applyBorder="1" applyAlignment="1">
      <alignment horizontal="center" vertical="center"/>
    </xf>
    <xf numFmtId="177" fontId="3" fillId="0" borderId="3" xfId="58" applyNumberFormat="1" applyFont="1" applyBorder="1" applyAlignment="1">
      <alignment horizontal="center" vertical="center" wrapText="1"/>
    </xf>
    <xf numFmtId="177" fontId="6" fillId="0" borderId="3" xfId="58" applyNumberFormat="1" applyFont="1" applyBorder="1" applyAlignment="1">
      <alignment horizontal="center" vertical="center"/>
    </xf>
    <xf numFmtId="49" fontId="3" fillId="0" borderId="3" xfId="55" applyNumberFormat="1" applyFont="1" applyFill="1" applyBorder="1" applyAlignment="1">
      <alignment horizontal="center" vertical="center"/>
    </xf>
    <xf numFmtId="177" fontId="3" fillId="0" borderId="3" xfId="55" applyNumberFormat="1" applyFont="1" applyFill="1" applyBorder="1" applyAlignment="1">
      <alignment horizontal="center" vertical="center"/>
    </xf>
    <xf numFmtId="0" fontId="3" fillId="0" borderId="3" xfId="58" applyNumberFormat="1" applyFont="1" applyFill="1" applyBorder="1" applyAlignment="1">
      <alignment horizontal="center" vertical="center" wrapText="1"/>
    </xf>
    <xf numFmtId="177" fontId="3" fillId="0" borderId="3" xfId="58" applyNumberFormat="1" applyFont="1" applyBorder="1" applyAlignment="1">
      <alignment horizontal="center" vertical="center" wrapText="1" shrinkToFit="1"/>
    </xf>
    <xf numFmtId="177" fontId="8" fillId="0" borderId="3" xfId="58" applyNumberFormat="1" applyFont="1" applyFill="1" applyBorder="1" applyAlignment="1">
      <alignment horizontal="center" vertical="center"/>
    </xf>
    <xf numFmtId="181" fontId="8" fillId="0" borderId="3" xfId="58" applyNumberFormat="1" applyFont="1" applyFill="1" applyBorder="1" applyAlignment="1">
      <alignment horizontal="center" vertical="center"/>
    </xf>
    <xf numFmtId="176" fontId="8" fillId="0" borderId="3" xfId="58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179" fontId="3" fillId="0" borderId="3" xfId="58" applyNumberFormat="1" applyFont="1" applyFill="1" applyBorder="1" applyAlignment="1" applyProtection="1">
      <alignment horizontal="center" vertical="center"/>
    </xf>
    <xf numFmtId="182" fontId="9" fillId="0" borderId="3" xfId="58" applyNumberFormat="1" applyFont="1" applyFill="1" applyBorder="1" applyAlignment="1" applyProtection="1">
      <alignment horizontal="center" vertical="center"/>
    </xf>
    <xf numFmtId="182" fontId="9" fillId="0" borderId="4" xfId="58" applyNumberFormat="1" applyFont="1" applyFill="1" applyBorder="1" applyAlignment="1" applyProtection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177" fontId="3" fillId="0" borderId="3" xfId="58" applyNumberFormat="1" applyFont="1" applyFill="1" applyBorder="1" applyAlignment="1" applyProtection="1">
      <alignment horizontal="center" vertical="center"/>
    </xf>
    <xf numFmtId="179" fontId="8" fillId="2" borderId="3" xfId="58" applyNumberFormat="1" applyFont="1" applyFill="1" applyBorder="1" applyAlignment="1">
      <alignment horizontal="center" vertical="center"/>
    </xf>
    <xf numFmtId="182" fontId="3" fillId="0" borderId="3" xfId="58" applyNumberFormat="1" applyFont="1" applyFill="1" applyBorder="1" applyAlignment="1">
      <alignment horizontal="center" vertical="center"/>
    </xf>
    <xf numFmtId="177" fontId="3" fillId="2" borderId="3" xfId="58" applyNumberFormat="1" applyFont="1" applyFill="1" applyBorder="1" applyAlignment="1">
      <alignment horizontal="center" vertical="center"/>
    </xf>
    <xf numFmtId="176" fontId="8" fillId="2" borderId="3" xfId="58" applyNumberFormat="1" applyFont="1" applyFill="1" applyBorder="1" applyAlignment="1">
      <alignment horizontal="center" vertical="center"/>
    </xf>
    <xf numFmtId="0" fontId="8" fillId="2" borderId="3" xfId="58" applyNumberFormat="1" applyFont="1" applyFill="1" applyBorder="1" applyAlignment="1">
      <alignment horizontal="center" vertical="center"/>
    </xf>
    <xf numFmtId="177" fontId="9" fillId="0" borderId="3" xfId="58" applyNumberFormat="1" applyFont="1" applyBorder="1" applyAlignment="1">
      <alignment horizontal="center" vertical="center" wrapText="1"/>
    </xf>
    <xf numFmtId="0" fontId="3" fillId="0" borderId="3" xfId="58" applyFont="1" applyFill="1" applyBorder="1" applyAlignment="1">
      <alignment horizontal="center" vertical="center"/>
    </xf>
    <xf numFmtId="179" fontId="3" fillId="0" borderId="4" xfId="58" applyNumberFormat="1" applyFont="1" applyFill="1" applyBorder="1" applyAlignment="1" applyProtection="1">
      <alignment horizontal="center" vertical="center"/>
    </xf>
    <xf numFmtId="0" fontId="3" fillId="0" borderId="3" xfId="56" applyFont="1" applyFill="1" applyBorder="1" applyAlignment="1">
      <alignment horizontal="center" vertical="center"/>
    </xf>
    <xf numFmtId="181" fontId="3" fillId="0" borderId="3" xfId="58" applyNumberFormat="1" applyFont="1" applyFill="1" applyBorder="1" applyAlignment="1" applyProtection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179" fontId="3" fillId="0" borderId="3" xfId="20" applyNumberFormat="1" applyFont="1" applyBorder="1" applyAlignment="1">
      <alignment horizontal="center" vertical="center"/>
    </xf>
    <xf numFmtId="179" fontId="3" fillId="0" borderId="3" xfId="20" applyNumberFormat="1" applyFont="1" applyFill="1" applyBorder="1" applyAlignment="1">
      <alignment horizontal="center" vertical="center"/>
    </xf>
    <xf numFmtId="176" fontId="3" fillId="0" borderId="3" xfId="58" applyNumberFormat="1" applyFont="1" applyFill="1" applyBorder="1" applyAlignment="1">
      <alignment horizontal="center" vertical="center"/>
    </xf>
    <xf numFmtId="180" fontId="3" fillId="0" borderId="3" xfId="58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0" fontId="11" fillId="0" borderId="3" xfId="58" applyNumberFormat="1" applyFont="1" applyBorder="1" applyAlignment="1">
      <alignment horizontal="center" vertical="center" wrapText="1"/>
    </xf>
    <xf numFmtId="0" fontId="2" fillId="0" borderId="0" xfId="49">
      <alignment vertical="center"/>
    </xf>
    <xf numFmtId="0" fontId="3" fillId="0" borderId="3" xfId="58" applyFont="1" applyBorder="1" applyAlignment="1">
      <alignment vertical="center"/>
    </xf>
    <xf numFmtId="0" fontId="2" fillId="0" borderId="0" xfId="49" applyFont="1">
      <alignment vertical="center"/>
    </xf>
    <xf numFmtId="179" fontId="2" fillId="0" borderId="0" xfId="49" applyNumberFormat="1">
      <alignment vertical="center"/>
    </xf>
    <xf numFmtId="182" fontId="6" fillId="0" borderId="3" xfId="49" applyNumberFormat="1" applyFont="1" applyBorder="1" applyAlignment="1">
      <alignment horizontal="center" vertical="center"/>
    </xf>
    <xf numFmtId="4" fontId="3" fillId="0" borderId="3" xfId="49" applyNumberFormat="1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181" fontId="7" fillId="2" borderId="3" xfId="58" applyNumberFormat="1" applyFont="1" applyFill="1" applyBorder="1" applyAlignment="1">
      <alignment horizontal="center" vertical="center"/>
    </xf>
    <xf numFmtId="176" fontId="7" fillId="2" borderId="3" xfId="58" applyNumberFormat="1" applyFont="1" applyFill="1" applyBorder="1" applyAlignment="1">
      <alignment horizontal="center" vertical="center"/>
    </xf>
    <xf numFmtId="178" fontId="7" fillId="2" borderId="3" xfId="58" applyNumberFormat="1" applyFont="1" applyFill="1" applyBorder="1" applyAlignment="1">
      <alignment horizontal="center" vertical="center"/>
    </xf>
    <xf numFmtId="180" fontId="3" fillId="0" borderId="3" xfId="58" applyNumberFormat="1" applyFont="1" applyFill="1" applyBorder="1" applyAlignment="1">
      <alignment horizontal="center" vertical="center" wrapText="1"/>
    </xf>
    <xf numFmtId="180" fontId="6" fillId="0" borderId="3" xfId="58" applyNumberFormat="1" applyFont="1" applyBorder="1" applyAlignment="1">
      <alignment horizontal="center" vertical="center"/>
    </xf>
    <xf numFmtId="0" fontId="13" fillId="0" borderId="0" xfId="49" applyFont="1">
      <alignment vertical="center"/>
    </xf>
    <xf numFmtId="0" fontId="0" fillId="0" borderId="0" xfId="55" applyFont="1" applyFill="1" applyAlignment="1">
      <alignment vertical="center"/>
    </xf>
    <xf numFmtId="0" fontId="3" fillId="0" borderId="3" xfId="20" applyFont="1" applyBorder="1" applyAlignment="1">
      <alignment horizontal="center" vertical="center"/>
    </xf>
    <xf numFmtId="181" fontId="8" fillId="2" borderId="3" xfId="58" applyNumberFormat="1" applyFont="1" applyFill="1" applyBorder="1" applyAlignment="1">
      <alignment horizontal="center" vertical="center"/>
    </xf>
    <xf numFmtId="176" fontId="3" fillId="0" borderId="3" xfId="20" applyNumberFormat="1" applyFont="1" applyFill="1" applyBorder="1" applyAlignment="1">
      <alignment horizontal="center" vertical="center"/>
    </xf>
    <xf numFmtId="181" fontId="3" fillId="0" borderId="3" xfId="20" applyNumberFormat="1" applyFont="1" applyFill="1" applyBorder="1" applyAlignment="1">
      <alignment horizontal="center" vertical="center"/>
    </xf>
    <xf numFmtId="180" fontId="3" fillId="0" borderId="3" xfId="20" applyNumberFormat="1" applyFont="1" applyFill="1" applyBorder="1" applyAlignment="1">
      <alignment horizontal="center" vertical="center"/>
    </xf>
    <xf numFmtId="177" fontId="8" fillId="0" borderId="3" xfId="58" applyNumberFormat="1" applyFont="1" applyBorder="1" applyAlignment="1">
      <alignment horizontal="center" vertical="center"/>
    </xf>
    <xf numFmtId="185" fontId="3" fillId="0" borderId="3" xfId="58" applyNumberFormat="1" applyFont="1" applyBorder="1" applyAlignment="1">
      <alignment horizontal="center" vertical="center"/>
    </xf>
    <xf numFmtId="179" fontId="3" fillId="0" borderId="3" xfId="13" applyNumberFormat="1" applyFont="1" applyBorder="1" applyAlignment="1">
      <alignment horizontal="center" vertical="center"/>
    </xf>
    <xf numFmtId="179" fontId="11" fillId="0" borderId="3" xfId="58" applyNumberFormat="1" applyFont="1" applyBorder="1" applyAlignment="1">
      <alignment horizontal="center" vertical="center" wrapText="1"/>
    </xf>
    <xf numFmtId="0" fontId="3" fillId="0" borderId="3" xfId="58" applyNumberFormat="1" applyFont="1" applyFill="1" applyBorder="1" applyAlignment="1">
      <alignment horizontal="center" vertical="center" wrapText="1" shrinkToFit="1"/>
    </xf>
    <xf numFmtId="0" fontId="14" fillId="0" borderId="0" xfId="59" applyNumberFormat="1" applyFont="1" applyFill="1" applyAlignment="1">
      <alignment horizontal="left" vertical="center" wrapText="1"/>
    </xf>
    <xf numFmtId="180" fontId="15" fillId="0" borderId="0" xfId="49" applyNumberFormat="1" applyFont="1" applyAlignment="1">
      <alignment horizontal="center" vertical="center"/>
    </xf>
    <xf numFmtId="180" fontId="2" fillId="0" borderId="0" xfId="49" applyNumberFormat="1">
      <alignment vertical="center"/>
    </xf>
    <xf numFmtId="0" fontId="3" fillId="0" borderId="0" xfId="49" applyFont="1">
      <alignment vertical="center"/>
    </xf>
    <xf numFmtId="180" fontId="3" fillId="0" borderId="0" xfId="49" applyNumberFormat="1" applyFont="1">
      <alignment vertical="center"/>
    </xf>
    <xf numFmtId="179" fontId="3" fillId="0" borderId="0" xfId="49" applyNumberFormat="1" applyFont="1">
      <alignment vertical="center"/>
    </xf>
    <xf numFmtId="179" fontId="0" fillId="0" borderId="0" xfId="0" applyNumberFormat="1">
      <alignment vertical="center"/>
    </xf>
    <xf numFmtId="180" fontId="16" fillId="0" borderId="0" xfId="49" applyNumberFormat="1" applyFont="1" applyAlignment="1">
      <alignment horizontal="center" vertical="center"/>
    </xf>
    <xf numFmtId="0" fontId="3" fillId="0" borderId="3" xfId="20" applyFont="1" applyFill="1" applyBorder="1" applyAlignment="1">
      <alignment horizontal="center" vertical="center"/>
    </xf>
    <xf numFmtId="180" fontId="3" fillId="0" borderId="8" xfId="58" applyNumberFormat="1" applyFont="1" applyFill="1" applyBorder="1" applyAlignment="1">
      <alignment horizontal="center" vertical="center"/>
    </xf>
    <xf numFmtId="0" fontId="3" fillId="0" borderId="3" xfId="34" applyFont="1" applyFill="1" applyBorder="1" applyAlignment="1">
      <alignment horizontal="center" vertical="center"/>
    </xf>
    <xf numFmtId="180" fontId="3" fillId="0" borderId="2" xfId="58" applyNumberFormat="1" applyFont="1" applyFill="1" applyBorder="1" applyAlignment="1" applyProtection="1">
      <alignment horizontal="center" vertical="center"/>
    </xf>
    <xf numFmtId="180" fontId="11" fillId="0" borderId="7" xfId="58" applyNumberFormat="1" applyFont="1" applyBorder="1" applyAlignment="1">
      <alignment horizontal="center" vertical="center" wrapText="1"/>
    </xf>
    <xf numFmtId="177" fontId="11" fillId="0" borderId="3" xfId="58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2" fontId="3" fillId="0" borderId="3" xfId="60" applyNumberFormat="1" applyFont="1" applyFill="1" applyBorder="1" applyAlignment="1" applyProtection="1">
      <alignment horizontal="center" vertical="center"/>
    </xf>
    <xf numFmtId="179" fontId="3" fillId="0" borderId="7" xfId="58" applyNumberFormat="1" applyFont="1" applyFill="1" applyBorder="1" applyAlignment="1" applyProtection="1">
      <alignment horizontal="center" vertical="center"/>
    </xf>
    <xf numFmtId="177" fontId="11" fillId="0" borderId="3" xfId="58" applyNumberFormat="1" applyFont="1" applyFill="1" applyBorder="1" applyAlignment="1" applyProtection="1">
      <alignment horizontal="center" vertical="center"/>
    </xf>
    <xf numFmtId="180" fontId="3" fillId="0" borderId="0" xfId="58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0" fontId="1" fillId="0" borderId="0" xfId="55" applyFont="1" applyBorder="1" applyAlignment="1">
      <alignment horizontal="center" vertical="center"/>
    </xf>
    <xf numFmtId="0" fontId="3" fillId="0" borderId="1" xfId="55" applyFont="1" applyBorder="1" applyAlignment="1">
      <alignment horizontal="right" vertical="center"/>
    </xf>
    <xf numFmtId="0" fontId="2" fillId="0" borderId="3" xfId="55" applyBorder="1" applyAlignment="1">
      <alignment horizontal="center" vertical="center"/>
    </xf>
    <xf numFmtId="0" fontId="3" fillId="0" borderId="3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 wrapText="1"/>
    </xf>
    <xf numFmtId="0" fontId="3" fillId="0" borderId="3" xfId="55" applyFont="1" applyBorder="1" applyAlignment="1">
      <alignment horizontal="center" vertical="center" wrapText="1"/>
    </xf>
    <xf numFmtId="0" fontId="3" fillId="0" borderId="8" xfId="55" applyFont="1" applyBorder="1" applyAlignment="1">
      <alignment horizontal="center" vertical="center"/>
    </xf>
    <xf numFmtId="0" fontId="3" fillId="0" borderId="8" xfId="55" applyFont="1" applyBorder="1" applyAlignment="1">
      <alignment horizontal="center" vertical="center" wrapText="1"/>
    </xf>
    <xf numFmtId="0" fontId="3" fillId="0" borderId="4" xfId="55" applyFont="1" applyBorder="1" applyAlignment="1">
      <alignment horizontal="center" vertical="center" wrapText="1"/>
    </xf>
    <xf numFmtId="0" fontId="3" fillId="0" borderId="7" xfId="55" applyFont="1" applyBorder="1" applyAlignment="1">
      <alignment horizontal="center" vertical="center" wrapText="1"/>
    </xf>
    <xf numFmtId="0" fontId="3" fillId="0" borderId="5" xfId="55" applyFont="1" applyBorder="1" applyAlignment="1">
      <alignment horizontal="center" vertical="center"/>
    </xf>
    <xf numFmtId="0" fontId="3" fillId="0" borderId="5" xfId="55" applyFont="1" applyBorder="1" applyAlignment="1">
      <alignment horizontal="center" vertical="center" wrapText="1"/>
    </xf>
    <xf numFmtId="179" fontId="3" fillId="0" borderId="3" xfId="55" applyNumberFormat="1" applyFont="1" applyBorder="1">
      <alignment vertical="center"/>
    </xf>
    <xf numFmtId="179" fontId="3" fillId="0" borderId="3" xfId="55" applyNumberFormat="1" applyFont="1" applyBorder="1" applyAlignment="1">
      <alignment horizontal="center" vertical="center"/>
    </xf>
    <xf numFmtId="182" fontId="3" fillId="0" borderId="3" xfId="55" applyNumberFormat="1" applyFont="1" applyBorder="1" applyAlignment="1">
      <alignment horizontal="center" vertical="center"/>
    </xf>
    <xf numFmtId="179" fontId="3" fillId="0" borderId="3" xfId="55" applyNumberFormat="1" applyFont="1" applyBorder="1" applyAlignment="1">
      <alignment horizontal="center" vertical="center" wrapText="1"/>
    </xf>
    <xf numFmtId="0" fontId="1" fillId="0" borderId="1" xfId="55" applyFont="1" applyBorder="1" applyAlignment="1">
      <alignment horizontal="center" vertical="center"/>
    </xf>
    <xf numFmtId="179" fontId="3" fillId="3" borderId="3" xfId="55" applyNumberFormat="1" applyFont="1" applyFill="1" applyBorder="1" applyAlignment="1">
      <alignment horizontal="center" vertical="center"/>
    </xf>
    <xf numFmtId="0" fontId="3" fillId="3" borderId="3" xfId="55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55" applyFont="1" applyBorder="1">
      <alignment vertical="center"/>
    </xf>
    <xf numFmtId="176" fontId="3" fillId="0" borderId="3" xfId="55" applyNumberFormat="1" applyFont="1" applyBorder="1" applyAlignment="1">
      <alignment horizontal="center" vertical="center"/>
    </xf>
    <xf numFmtId="179" fontId="1" fillId="0" borderId="0" xfId="55" applyNumberFormat="1" applyFont="1" applyBorder="1" applyAlignment="1">
      <alignment horizontal="center" vertical="center"/>
    </xf>
    <xf numFmtId="179" fontId="3" fillId="0" borderId="1" xfId="55" applyNumberFormat="1" applyFont="1" applyBorder="1" applyAlignment="1">
      <alignment horizontal="right" vertical="center"/>
    </xf>
    <xf numFmtId="179" fontId="3" fillId="0" borderId="2" xfId="55" applyNumberFormat="1" applyFont="1" applyBorder="1" applyAlignment="1">
      <alignment horizontal="center" vertical="center" wrapText="1"/>
    </xf>
    <xf numFmtId="0" fontId="3" fillId="0" borderId="9" xfId="55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</xf>
    <xf numFmtId="179" fontId="3" fillId="0" borderId="8" xfId="55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vertical="center" wrapText="1"/>
    </xf>
    <xf numFmtId="0" fontId="3" fillId="0" borderId="12" xfId="55" applyFont="1" applyBorder="1" applyAlignment="1">
      <alignment horizontal="center" vertical="center" wrapText="1"/>
    </xf>
    <xf numFmtId="179" fontId="3" fillId="0" borderId="5" xfId="55" applyNumberFormat="1" applyFont="1" applyBorder="1" applyAlignment="1">
      <alignment horizontal="center" vertical="center" wrapText="1"/>
    </xf>
    <xf numFmtId="179" fontId="1" fillId="0" borderId="1" xfId="55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86" fontId="3" fillId="0" borderId="3" xfId="55" applyNumberFormat="1" applyFont="1" applyBorder="1" applyAlignment="1">
      <alignment horizontal="center" vertical="center"/>
    </xf>
    <xf numFmtId="0" fontId="2" fillId="0" borderId="0" xfId="55">
      <alignment vertical="center"/>
    </xf>
    <xf numFmtId="0" fontId="3" fillId="0" borderId="0" xfId="55" applyFont="1" applyAlignment="1">
      <alignment horizontal="center" vertical="center"/>
    </xf>
    <xf numFmtId="182" fontId="3" fillId="0" borderId="3" xfId="49" applyNumberFormat="1" applyFont="1" applyBorder="1" applyAlignment="1">
      <alignment horizontal="center" vertical="center"/>
    </xf>
    <xf numFmtId="184" fontId="3" fillId="0" borderId="3" xfId="55" applyNumberFormat="1" applyFont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43" fontId="17" fillId="0" borderId="0" xfId="55" applyNumberFormat="1" applyFont="1" applyAlignment="1">
      <alignment horizontal="center" vertical="center"/>
    </xf>
    <xf numFmtId="0" fontId="3" fillId="0" borderId="0" xfId="55" applyFont="1" applyAlignment="1">
      <alignment vertical="center"/>
    </xf>
    <xf numFmtId="179" fontId="3" fillId="0" borderId="0" xfId="55" applyNumberFormat="1" applyFont="1" applyAlignment="1">
      <alignment vertical="center"/>
    </xf>
    <xf numFmtId="0" fontId="3" fillId="0" borderId="0" xfId="55" applyFont="1">
      <alignment vertical="center"/>
    </xf>
    <xf numFmtId="179" fontId="3" fillId="0" borderId="0" xfId="55" applyNumberFormat="1" applyFont="1">
      <alignment vertical="center"/>
    </xf>
    <xf numFmtId="0" fontId="2" fillId="0" borderId="0" xfId="55" applyAlignment="1">
      <alignment vertical="center"/>
    </xf>
    <xf numFmtId="43" fontId="0" fillId="0" borderId="0" xfId="0" applyNumberFormat="1" applyFill="1" applyAlignment="1">
      <alignment horizontal="center" vertical="center"/>
    </xf>
    <xf numFmtId="176" fontId="3" fillId="0" borderId="3" xfId="49" applyNumberFormat="1" applyFont="1" applyFill="1" applyBorder="1" applyAlignment="1">
      <alignment horizontal="center" vertical="center"/>
    </xf>
    <xf numFmtId="181" fontId="3" fillId="0" borderId="3" xfId="49" applyNumberFormat="1" applyFont="1" applyFill="1" applyBorder="1" applyAlignment="1">
      <alignment horizontal="center" vertical="center"/>
    </xf>
    <xf numFmtId="179" fontId="2" fillId="0" borderId="0" xfId="55" applyNumberFormat="1">
      <alignment vertical="center"/>
    </xf>
    <xf numFmtId="176" fontId="3" fillId="0" borderId="3" xfId="49" applyNumberFormat="1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县域寿险数据表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县域寿险数据表_14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县域寿险数据表_1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县域寿险数据表_8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县域寿险数据表_9" xfId="56"/>
    <cellStyle name="常规_县域寿险数据表_15" xfId="57"/>
    <cellStyle name="常规_Sheet1" xfId="58"/>
    <cellStyle name="常规 3" xfId="59"/>
    <cellStyle name="常规 2 4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3"/>
  <sheetViews>
    <sheetView topLeftCell="A76" workbookViewId="0">
      <selection activeCell="I10" sqref="I10"/>
    </sheetView>
  </sheetViews>
  <sheetFormatPr defaultColWidth="9" defaultRowHeight="14.4"/>
  <cols>
    <col min="1" max="1" width="9" style="142"/>
    <col min="2" max="2" width="10.3333333333333" style="142" customWidth="1"/>
    <col min="3" max="5" width="9" style="142"/>
    <col min="6" max="6" width="10.25" style="142" customWidth="1"/>
    <col min="7" max="7" width="9.66666666666667" style="142"/>
    <col min="8" max="8" width="9.62962962962963" style="142"/>
    <col min="9" max="9" width="9.55555555555556" style="142" customWidth="1"/>
    <col min="10" max="10" width="11" style="142" customWidth="1"/>
    <col min="11" max="11" width="9" style="142"/>
    <col min="12" max="12" width="10.5555555555556" style="142"/>
    <col min="13" max="13" width="9.77777777777778" style="142" customWidth="1"/>
    <col min="14" max="14" width="10.25" style="142" customWidth="1"/>
    <col min="15" max="15" width="9" style="142"/>
    <col min="16" max="16" width="13" style="142"/>
    <col min="17" max="17" width="9" style="144" customWidth="1"/>
    <col min="18" max="18" width="10.7777777777778" style="142" customWidth="1"/>
    <col min="19" max="19" width="9.33333333333333" style="142" customWidth="1"/>
    <col min="20" max="20" width="9.66666666666667" style="142" customWidth="1"/>
    <col min="21" max="21" width="9" style="142"/>
    <col min="22" max="22" width="9.37962962962963" style="142" customWidth="1"/>
    <col min="23" max="23" width="9.62962962962963" style="142"/>
    <col min="24" max="24" width="10.5" style="142" customWidth="1"/>
    <col min="25" max="25" width="11.75" style="142"/>
    <col min="26" max="16384" width="9" style="142"/>
  </cols>
  <sheetData>
    <row r="1" s="142" customFormat="1" ht="30" customHeight="1" spans="1:26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70"/>
      <c r="R1" s="145"/>
      <c r="S1" s="145"/>
      <c r="T1" s="145"/>
      <c r="U1" s="145"/>
      <c r="V1" s="145"/>
      <c r="W1" s="145"/>
      <c r="X1" s="145"/>
      <c r="Y1" s="145"/>
      <c r="Z1" s="145"/>
    </row>
    <row r="2" s="142" customFormat="1" spans="1:26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71"/>
      <c r="R2" s="146"/>
      <c r="S2" s="146"/>
      <c r="T2" s="146"/>
      <c r="U2" s="146"/>
      <c r="V2" s="146"/>
      <c r="W2" s="146"/>
      <c r="X2" s="146"/>
      <c r="Y2" s="146"/>
      <c r="Z2" s="146"/>
    </row>
    <row r="3" s="142" customFormat="1" spans="1:26">
      <c r="A3" s="147" t="s">
        <v>2</v>
      </c>
      <c r="B3" s="148" t="s">
        <v>3</v>
      </c>
      <c r="C3" s="149" t="s">
        <v>4</v>
      </c>
      <c r="D3" s="150" t="s">
        <v>5</v>
      </c>
      <c r="E3" s="151" t="s">
        <v>6</v>
      </c>
      <c r="F3" s="151"/>
      <c r="G3" s="151"/>
      <c r="H3" s="151"/>
      <c r="I3" s="151"/>
      <c r="J3" s="151"/>
      <c r="K3" s="151"/>
      <c r="L3" s="151"/>
      <c r="M3" s="151"/>
      <c r="N3" s="151"/>
      <c r="O3" s="148" t="s">
        <v>7</v>
      </c>
      <c r="P3" s="148"/>
      <c r="Q3" s="172" t="s">
        <v>8</v>
      </c>
      <c r="R3" s="150" t="s">
        <v>9</v>
      </c>
      <c r="S3" s="150" t="s">
        <v>10</v>
      </c>
      <c r="T3" s="173" t="s">
        <v>11</v>
      </c>
      <c r="U3" s="174"/>
      <c r="V3" s="150" t="s">
        <v>12</v>
      </c>
      <c r="W3" s="151" t="s">
        <v>13</v>
      </c>
      <c r="X3" s="151" t="s">
        <v>14</v>
      </c>
      <c r="Y3" s="151" t="s">
        <v>15</v>
      </c>
      <c r="Z3" s="151" t="s">
        <v>16</v>
      </c>
    </row>
    <row r="4" s="142" customFormat="1" spans="1:26">
      <c r="A4" s="147"/>
      <c r="B4" s="148"/>
      <c r="C4" s="152"/>
      <c r="D4" s="153"/>
      <c r="E4" s="151" t="s">
        <v>17</v>
      </c>
      <c r="F4" s="151"/>
      <c r="G4" s="154" t="s">
        <v>18</v>
      </c>
      <c r="H4" s="155"/>
      <c r="I4" s="148" t="s">
        <v>19</v>
      </c>
      <c r="J4" s="148"/>
      <c r="K4" s="148" t="s">
        <v>20</v>
      </c>
      <c r="L4" s="148"/>
      <c r="M4" s="148" t="s">
        <v>21</v>
      </c>
      <c r="N4" s="148"/>
      <c r="O4" s="148"/>
      <c r="P4" s="148"/>
      <c r="Q4" s="175"/>
      <c r="R4" s="153"/>
      <c r="S4" s="157"/>
      <c r="T4" s="176"/>
      <c r="U4" s="177"/>
      <c r="V4" s="153"/>
      <c r="W4" s="151"/>
      <c r="X4" s="151"/>
      <c r="Y4" s="151"/>
      <c r="Z4" s="151"/>
    </row>
    <row r="5" s="142" customFormat="1" ht="24" spans="1:26">
      <c r="A5" s="147"/>
      <c r="B5" s="148"/>
      <c r="C5" s="156"/>
      <c r="D5" s="157"/>
      <c r="E5" s="151" t="s">
        <v>22</v>
      </c>
      <c r="F5" s="148" t="s">
        <v>23</v>
      </c>
      <c r="G5" s="151" t="s">
        <v>22</v>
      </c>
      <c r="H5" s="148" t="s">
        <v>23</v>
      </c>
      <c r="I5" s="151" t="s">
        <v>22</v>
      </c>
      <c r="J5" s="148" t="s">
        <v>23</v>
      </c>
      <c r="K5" s="151" t="s">
        <v>22</v>
      </c>
      <c r="L5" s="159" t="s">
        <v>23</v>
      </c>
      <c r="M5" s="151" t="s">
        <v>22</v>
      </c>
      <c r="N5" s="148" t="s">
        <v>23</v>
      </c>
      <c r="O5" s="151" t="s">
        <v>24</v>
      </c>
      <c r="P5" s="148" t="s">
        <v>23</v>
      </c>
      <c r="Q5" s="178"/>
      <c r="R5" s="157"/>
      <c r="S5" s="151" t="s">
        <v>23</v>
      </c>
      <c r="T5" s="151" t="s">
        <v>25</v>
      </c>
      <c r="U5" s="151" t="s">
        <v>23</v>
      </c>
      <c r="V5" s="157"/>
      <c r="W5" s="151"/>
      <c r="X5" s="151"/>
      <c r="Y5" s="151"/>
      <c r="Z5" s="151"/>
    </row>
    <row r="6" s="142" customFormat="1" spans="1:26">
      <c r="A6" s="148" t="s">
        <v>26</v>
      </c>
      <c r="B6" s="158">
        <f t="shared" ref="B6:B14" si="0">N6+P6+Q6+R6+S6+U6+V6</f>
        <v>32475.153889</v>
      </c>
      <c r="C6" s="158">
        <f>B6/B14*100</f>
        <v>51.7506439408602</v>
      </c>
      <c r="D6" s="159">
        <v>13.6206282292642</v>
      </c>
      <c r="E6" s="160">
        <v>49826</v>
      </c>
      <c r="F6" s="159">
        <v>18173.683712</v>
      </c>
      <c r="G6" s="160">
        <v>6136</v>
      </c>
      <c r="H6" s="159">
        <v>2043.515522</v>
      </c>
      <c r="I6" s="160">
        <v>47562</v>
      </c>
      <c r="J6" s="159">
        <v>549.629235</v>
      </c>
      <c r="K6" s="160">
        <v>1558</v>
      </c>
      <c r="L6" s="159">
        <v>243.31292</v>
      </c>
      <c r="M6" s="160">
        <v>105082</v>
      </c>
      <c r="N6" s="159">
        <v>21010.141389</v>
      </c>
      <c r="O6" s="148">
        <v>88</v>
      </c>
      <c r="P6" s="159">
        <v>292.03</v>
      </c>
      <c r="Q6" s="159">
        <v>55.11</v>
      </c>
      <c r="R6" s="148">
        <v>1029.69</v>
      </c>
      <c r="S6" s="159">
        <v>3963.5525</v>
      </c>
      <c r="T6" s="160">
        <v>1252301</v>
      </c>
      <c r="U6" s="159">
        <v>4327.95</v>
      </c>
      <c r="V6" s="148">
        <v>1796.68</v>
      </c>
      <c r="W6" s="148">
        <v>14850</v>
      </c>
      <c r="X6" s="159">
        <v>14009.720356</v>
      </c>
      <c r="Y6" s="159">
        <v>3473.612297</v>
      </c>
      <c r="Z6" s="159">
        <v>1684.199711</v>
      </c>
    </row>
    <row r="7" s="142" customFormat="1" spans="1:26">
      <c r="A7" s="148" t="s">
        <v>27</v>
      </c>
      <c r="B7" s="158">
        <f t="shared" si="0"/>
        <v>11126.28</v>
      </c>
      <c r="C7" s="158">
        <f>B7/B14*100</f>
        <v>17.7302363719159</v>
      </c>
      <c r="D7" s="159">
        <v>21.3439325743439</v>
      </c>
      <c r="E7" s="148">
        <v>35543</v>
      </c>
      <c r="F7" s="148">
        <v>7468.26</v>
      </c>
      <c r="G7" s="160">
        <v>8640</v>
      </c>
      <c r="H7" s="148">
        <v>1532.64</v>
      </c>
      <c r="I7" s="148">
        <v>10237</v>
      </c>
      <c r="J7" s="148">
        <v>115.89</v>
      </c>
      <c r="K7" s="148">
        <v>0</v>
      </c>
      <c r="L7" s="148">
        <v>0</v>
      </c>
      <c r="M7" s="148">
        <v>54420</v>
      </c>
      <c r="N7" s="148">
        <v>9116.79</v>
      </c>
      <c r="O7" s="148">
        <v>277</v>
      </c>
      <c r="P7" s="148">
        <v>199.98</v>
      </c>
      <c r="Q7" s="159">
        <v>4.41</v>
      </c>
      <c r="R7" s="148">
        <v>298.37</v>
      </c>
      <c r="S7" s="148">
        <v>1025.32</v>
      </c>
      <c r="T7" s="160">
        <v>0</v>
      </c>
      <c r="U7" s="148">
        <v>0</v>
      </c>
      <c r="V7" s="148">
        <v>481.41</v>
      </c>
      <c r="W7" s="148">
        <v>0</v>
      </c>
      <c r="X7" s="148">
        <v>0</v>
      </c>
      <c r="Y7" s="181">
        <v>1176.97</v>
      </c>
      <c r="Z7" s="181">
        <v>698.01</v>
      </c>
    </row>
    <row r="8" s="142" customFormat="1" spans="1:26">
      <c r="A8" s="148" t="s">
        <v>28</v>
      </c>
      <c r="B8" s="158">
        <f t="shared" si="0"/>
        <v>5633.2618</v>
      </c>
      <c r="C8" s="158">
        <f>B8/B14*100</f>
        <v>8.97686048336771</v>
      </c>
      <c r="D8" s="159">
        <v>3.68640782774832</v>
      </c>
      <c r="E8" s="148">
        <v>5561</v>
      </c>
      <c r="F8" s="148">
        <v>2929.24</v>
      </c>
      <c r="G8" s="160">
        <v>760</v>
      </c>
      <c r="H8" s="148">
        <v>239.31</v>
      </c>
      <c r="I8" s="148">
        <v>11194</v>
      </c>
      <c r="J8" s="148">
        <v>127.01</v>
      </c>
      <c r="K8" s="148">
        <v>42</v>
      </c>
      <c r="L8" s="148">
        <v>4.44</v>
      </c>
      <c r="M8" s="148">
        <v>17557</v>
      </c>
      <c r="N8" s="159">
        <v>3300</v>
      </c>
      <c r="O8" s="148">
        <v>22</v>
      </c>
      <c r="P8" s="148">
        <v>12.67</v>
      </c>
      <c r="Q8" s="159">
        <v>0.0018</v>
      </c>
      <c r="R8" s="148">
        <v>194.45</v>
      </c>
      <c r="S8" s="148">
        <v>1722.91</v>
      </c>
      <c r="T8" s="160">
        <v>0</v>
      </c>
      <c r="U8" s="148">
        <v>0</v>
      </c>
      <c r="V8" s="148">
        <v>403.23</v>
      </c>
      <c r="W8" s="148">
        <v>6007</v>
      </c>
      <c r="X8" s="148">
        <v>2762.39</v>
      </c>
      <c r="Y8" s="148">
        <v>441.19</v>
      </c>
      <c r="Z8" s="148">
        <v>230.41</v>
      </c>
    </row>
    <row r="9" s="142" customFormat="1" spans="1:26">
      <c r="A9" s="148" t="s">
        <v>29</v>
      </c>
      <c r="B9" s="158">
        <f t="shared" si="0"/>
        <v>1854.69</v>
      </c>
      <c r="C9" s="158">
        <f>B9/B14*100</f>
        <v>2.9555333945064</v>
      </c>
      <c r="D9" s="159">
        <v>-18.4851974262508</v>
      </c>
      <c r="E9" s="148">
        <v>4017</v>
      </c>
      <c r="F9" s="148">
        <v>644.54</v>
      </c>
      <c r="G9" s="160">
        <v>7635</v>
      </c>
      <c r="H9" s="148">
        <v>1102.3</v>
      </c>
      <c r="I9" s="148">
        <v>4</v>
      </c>
      <c r="J9" s="148">
        <v>0.05</v>
      </c>
      <c r="K9" s="148">
        <v>0</v>
      </c>
      <c r="L9" s="148">
        <v>0</v>
      </c>
      <c r="M9" s="148">
        <v>11656</v>
      </c>
      <c r="N9" s="148">
        <v>1746.89</v>
      </c>
      <c r="O9" s="148">
        <v>0</v>
      </c>
      <c r="P9" s="148">
        <v>0</v>
      </c>
      <c r="Q9" s="159">
        <v>3.37</v>
      </c>
      <c r="R9" s="148">
        <v>3.74</v>
      </c>
      <c r="S9" s="148">
        <v>0</v>
      </c>
      <c r="T9" s="160">
        <v>0</v>
      </c>
      <c r="U9" s="148">
        <v>0</v>
      </c>
      <c r="V9" s="148">
        <v>100.69</v>
      </c>
      <c r="W9" s="148">
        <v>1867</v>
      </c>
      <c r="X9" s="148">
        <v>1087.24</v>
      </c>
      <c r="Y9" s="148">
        <v>304.6</v>
      </c>
      <c r="Z9" s="148">
        <v>168.15</v>
      </c>
    </row>
    <row r="10" s="142" customFormat="1" spans="1:26">
      <c r="A10" s="148" t="s">
        <v>30</v>
      </c>
      <c r="B10" s="158">
        <f t="shared" si="0"/>
        <v>7585.00401320755</v>
      </c>
      <c r="C10" s="158">
        <f>B10/B14*100</f>
        <v>12.0870510211949</v>
      </c>
      <c r="D10" s="159">
        <v>16.468683300304</v>
      </c>
      <c r="E10" s="148">
        <v>13980</v>
      </c>
      <c r="F10" s="159">
        <v>3139.25433490566</v>
      </c>
      <c r="G10" s="160">
        <v>23309</v>
      </c>
      <c r="H10" s="159">
        <v>3751.17</v>
      </c>
      <c r="I10" s="148">
        <v>7</v>
      </c>
      <c r="J10" s="159">
        <v>0.084</v>
      </c>
      <c r="K10" s="148">
        <v>0</v>
      </c>
      <c r="L10" s="148">
        <v>0</v>
      </c>
      <c r="M10" s="160">
        <v>37296</v>
      </c>
      <c r="N10" s="159">
        <v>6890.50833490566</v>
      </c>
      <c r="O10" s="148">
        <v>13</v>
      </c>
      <c r="P10" s="159">
        <v>14.0084754716981</v>
      </c>
      <c r="Q10" s="159">
        <v>17.3880877358491</v>
      </c>
      <c r="R10" s="159">
        <v>201.559402830189</v>
      </c>
      <c r="S10" s="159">
        <v>305.148679245283</v>
      </c>
      <c r="T10" s="160">
        <v>0</v>
      </c>
      <c r="U10" s="148">
        <v>0</v>
      </c>
      <c r="V10" s="159">
        <v>156.391033018868</v>
      </c>
      <c r="W10" s="148">
        <v>1312</v>
      </c>
      <c r="X10" s="159">
        <v>3481.04</v>
      </c>
      <c r="Y10" s="148">
        <v>884.88</v>
      </c>
      <c r="Z10" s="159">
        <v>540.07</v>
      </c>
    </row>
    <row r="11" s="142" customFormat="1" spans="1:26">
      <c r="A11" s="148" t="s">
        <v>31</v>
      </c>
      <c r="B11" s="158">
        <f t="shared" si="0"/>
        <v>1815.11</v>
      </c>
      <c r="C11" s="158">
        <f>B11/B14*100</f>
        <v>2.89246085313584</v>
      </c>
      <c r="D11" s="159">
        <v>1.9521960239368</v>
      </c>
      <c r="E11" s="148">
        <v>3917</v>
      </c>
      <c r="F11" s="159">
        <v>1505.67</v>
      </c>
      <c r="G11" s="160">
        <v>639</v>
      </c>
      <c r="H11" s="159">
        <v>225.64</v>
      </c>
      <c r="I11" s="148">
        <v>64</v>
      </c>
      <c r="J11" s="148">
        <v>0.68</v>
      </c>
      <c r="K11" s="148">
        <v>0</v>
      </c>
      <c r="L11" s="148">
        <v>0</v>
      </c>
      <c r="M11" s="148">
        <v>4620</v>
      </c>
      <c r="N11" s="159">
        <v>1731.99</v>
      </c>
      <c r="O11" s="148">
        <v>5</v>
      </c>
      <c r="P11" s="148">
        <v>6.68</v>
      </c>
      <c r="Q11" s="159">
        <v>0</v>
      </c>
      <c r="R11" s="148">
        <v>10.54</v>
      </c>
      <c r="S11" s="148">
        <v>32.29</v>
      </c>
      <c r="T11" s="160">
        <v>0</v>
      </c>
      <c r="U11" s="148">
        <v>0</v>
      </c>
      <c r="V11" s="148">
        <v>33.61</v>
      </c>
      <c r="W11" s="148">
        <v>546</v>
      </c>
      <c r="X11" s="148">
        <v>167.11</v>
      </c>
      <c r="Y11" s="148">
        <v>251.48</v>
      </c>
      <c r="Z11" s="148">
        <v>143.01</v>
      </c>
    </row>
    <row r="12" s="142" customFormat="1" spans="1:26">
      <c r="A12" s="148" t="s">
        <v>32</v>
      </c>
      <c r="B12" s="158">
        <f t="shared" si="0"/>
        <v>45.7</v>
      </c>
      <c r="C12" s="158">
        <f>B12/B14*100</f>
        <v>0.0728250414511011</v>
      </c>
      <c r="D12" s="159">
        <v>-90.0686717663421</v>
      </c>
      <c r="E12" s="148">
        <v>6</v>
      </c>
      <c r="F12" s="159">
        <v>2.32</v>
      </c>
      <c r="G12" s="160">
        <v>0</v>
      </c>
      <c r="H12" s="159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6</v>
      </c>
      <c r="N12" s="159">
        <v>2.32</v>
      </c>
      <c r="O12" s="148">
        <v>0</v>
      </c>
      <c r="P12" s="148">
        <v>0</v>
      </c>
      <c r="Q12" s="159">
        <v>0</v>
      </c>
      <c r="R12" s="148">
        <v>0</v>
      </c>
      <c r="S12" s="148">
        <v>43.38</v>
      </c>
      <c r="T12" s="160">
        <v>0</v>
      </c>
      <c r="U12" s="148">
        <v>0</v>
      </c>
      <c r="V12" s="148">
        <v>0</v>
      </c>
      <c r="W12" s="148">
        <v>4654</v>
      </c>
      <c r="X12" s="159">
        <v>266.68</v>
      </c>
      <c r="Y12" s="159">
        <v>0.5</v>
      </c>
      <c r="Z12" s="148">
        <v>0.5</v>
      </c>
    </row>
    <row r="13" s="142" customFormat="1" spans="1:26">
      <c r="A13" s="148" t="s">
        <v>33</v>
      </c>
      <c r="B13" s="158">
        <f t="shared" si="0"/>
        <v>2217.94</v>
      </c>
      <c r="C13" s="158">
        <f>B13/B14*100</f>
        <v>3.53438889356794</v>
      </c>
      <c r="D13" s="159">
        <v>16.9182920400633</v>
      </c>
      <c r="E13" s="148">
        <v>6107</v>
      </c>
      <c r="F13" s="159">
        <v>1999.78</v>
      </c>
      <c r="G13" s="160">
        <v>94</v>
      </c>
      <c r="H13" s="159">
        <v>32.82</v>
      </c>
      <c r="I13" s="148">
        <v>0</v>
      </c>
      <c r="J13" s="148">
        <v>0</v>
      </c>
      <c r="K13" s="148">
        <v>0</v>
      </c>
      <c r="L13" s="148">
        <v>0</v>
      </c>
      <c r="M13" s="148">
        <v>6201</v>
      </c>
      <c r="N13" s="159">
        <v>2032.6</v>
      </c>
      <c r="O13" s="148">
        <v>4</v>
      </c>
      <c r="P13" s="148">
        <v>5.91</v>
      </c>
      <c r="Q13" s="159">
        <v>2.38</v>
      </c>
      <c r="R13" s="148">
        <v>85.49</v>
      </c>
      <c r="S13" s="148">
        <v>0</v>
      </c>
      <c r="T13" s="160">
        <v>0</v>
      </c>
      <c r="U13" s="148">
        <v>0</v>
      </c>
      <c r="V13" s="148">
        <v>91.56</v>
      </c>
      <c r="W13" s="148">
        <v>2207</v>
      </c>
      <c r="X13" s="159">
        <v>1605</v>
      </c>
      <c r="Y13" s="159">
        <v>332.25</v>
      </c>
      <c r="Z13" s="148">
        <v>197.59</v>
      </c>
    </row>
    <row r="14" s="143" customFormat="1" spans="1:26">
      <c r="A14" s="148" t="s">
        <v>34</v>
      </c>
      <c r="B14" s="159">
        <f t="shared" si="0"/>
        <v>62753.1397022075</v>
      </c>
      <c r="C14" s="159"/>
      <c r="D14" s="161">
        <v>11.84</v>
      </c>
      <c r="E14" s="160">
        <f t="shared" ref="E14:Z14" si="1">SUM(E6:E13)</f>
        <v>118957</v>
      </c>
      <c r="F14" s="159">
        <f t="shared" si="1"/>
        <v>35862.7480469057</v>
      </c>
      <c r="G14" s="160">
        <f t="shared" si="1"/>
        <v>47213</v>
      </c>
      <c r="H14" s="159">
        <f t="shared" si="1"/>
        <v>8927.395522</v>
      </c>
      <c r="I14" s="160">
        <f t="shared" si="1"/>
        <v>69068</v>
      </c>
      <c r="J14" s="159">
        <f t="shared" si="1"/>
        <v>793.343235</v>
      </c>
      <c r="K14" s="160">
        <f t="shared" si="1"/>
        <v>1600</v>
      </c>
      <c r="L14" s="159">
        <f t="shared" si="1"/>
        <v>247.75292</v>
      </c>
      <c r="M14" s="160">
        <f t="shared" si="1"/>
        <v>236838</v>
      </c>
      <c r="N14" s="159">
        <f t="shared" si="1"/>
        <v>45831.2397239057</v>
      </c>
      <c r="O14" s="160">
        <f t="shared" si="1"/>
        <v>409</v>
      </c>
      <c r="P14" s="159">
        <f t="shared" si="1"/>
        <v>531.278475471698</v>
      </c>
      <c r="Q14" s="159">
        <f t="shared" si="1"/>
        <v>82.6598877358491</v>
      </c>
      <c r="R14" s="159">
        <f t="shared" si="1"/>
        <v>1823.83940283019</v>
      </c>
      <c r="S14" s="159">
        <f t="shared" si="1"/>
        <v>7092.60117924528</v>
      </c>
      <c r="T14" s="160">
        <f t="shared" si="1"/>
        <v>1252301</v>
      </c>
      <c r="U14" s="159">
        <f t="shared" si="1"/>
        <v>4327.95</v>
      </c>
      <c r="V14" s="159">
        <f t="shared" si="1"/>
        <v>3063.57103301887</v>
      </c>
      <c r="W14" s="160">
        <f t="shared" si="1"/>
        <v>31443</v>
      </c>
      <c r="X14" s="159">
        <f t="shared" si="1"/>
        <v>23379.180356</v>
      </c>
      <c r="Y14" s="159">
        <f t="shared" si="1"/>
        <v>6865.482297</v>
      </c>
      <c r="Z14" s="159">
        <f t="shared" si="1"/>
        <v>3661.939711</v>
      </c>
    </row>
    <row r="15" s="142" customFormat="1" ht="20.4" spans="1:26">
      <c r="A15" s="162" t="s">
        <v>35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79"/>
      <c r="R15" s="162"/>
      <c r="S15" s="162"/>
      <c r="T15" s="162"/>
      <c r="U15" s="162"/>
      <c r="V15" s="162"/>
      <c r="W15" s="162"/>
      <c r="X15" s="162"/>
      <c r="Y15" s="162"/>
      <c r="Z15" s="162"/>
    </row>
    <row r="16" s="142" customFormat="1" spans="1:26">
      <c r="A16" s="147" t="s">
        <v>2</v>
      </c>
      <c r="B16" s="148" t="s">
        <v>3</v>
      </c>
      <c r="C16" s="149" t="s">
        <v>4</v>
      </c>
      <c r="D16" s="150" t="s">
        <v>5</v>
      </c>
      <c r="E16" s="151" t="s">
        <v>6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48" t="s">
        <v>7</v>
      </c>
      <c r="P16" s="148"/>
      <c r="Q16" s="172" t="s">
        <v>8</v>
      </c>
      <c r="R16" s="150" t="s">
        <v>9</v>
      </c>
      <c r="S16" s="150" t="s">
        <v>10</v>
      </c>
      <c r="T16" s="173" t="s">
        <v>11</v>
      </c>
      <c r="U16" s="174"/>
      <c r="V16" s="150" t="s">
        <v>12</v>
      </c>
      <c r="W16" s="151" t="s">
        <v>13</v>
      </c>
      <c r="X16" s="151" t="s">
        <v>14</v>
      </c>
      <c r="Y16" s="151" t="s">
        <v>15</v>
      </c>
      <c r="Z16" s="151" t="s">
        <v>16</v>
      </c>
    </row>
    <row r="17" s="142" customFormat="1" ht="27" customHeight="1" spans="1:26">
      <c r="A17" s="147"/>
      <c r="B17" s="148"/>
      <c r="C17" s="152"/>
      <c r="D17" s="153"/>
      <c r="E17" s="151" t="s">
        <v>17</v>
      </c>
      <c r="F17" s="151"/>
      <c r="G17" s="154" t="s">
        <v>18</v>
      </c>
      <c r="H17" s="155"/>
      <c r="I17" s="148" t="s">
        <v>19</v>
      </c>
      <c r="J17" s="148"/>
      <c r="K17" s="148" t="s">
        <v>20</v>
      </c>
      <c r="L17" s="148"/>
      <c r="M17" s="148" t="s">
        <v>21</v>
      </c>
      <c r="N17" s="148"/>
      <c r="O17" s="148"/>
      <c r="P17" s="148"/>
      <c r="Q17" s="175"/>
      <c r="R17" s="153"/>
      <c r="S17" s="157"/>
      <c r="T17" s="176"/>
      <c r="U17" s="177"/>
      <c r="V17" s="153"/>
      <c r="W17" s="151"/>
      <c r="X17" s="151"/>
      <c r="Y17" s="151"/>
      <c r="Z17" s="151"/>
    </row>
    <row r="18" s="142" customFormat="1" ht="24" spans="1:26">
      <c r="A18" s="147"/>
      <c r="B18" s="148"/>
      <c r="C18" s="156"/>
      <c r="D18" s="157"/>
      <c r="E18" s="151" t="s">
        <v>22</v>
      </c>
      <c r="F18" s="148" t="s">
        <v>23</v>
      </c>
      <c r="G18" s="151" t="s">
        <v>22</v>
      </c>
      <c r="H18" s="148" t="s">
        <v>23</v>
      </c>
      <c r="I18" s="151" t="s">
        <v>22</v>
      </c>
      <c r="J18" s="148" t="s">
        <v>23</v>
      </c>
      <c r="K18" s="151" t="s">
        <v>22</v>
      </c>
      <c r="L18" s="159" t="s">
        <v>23</v>
      </c>
      <c r="M18" s="151" t="s">
        <v>22</v>
      </c>
      <c r="N18" s="148" t="s">
        <v>23</v>
      </c>
      <c r="O18" s="151" t="s">
        <v>24</v>
      </c>
      <c r="P18" s="148" t="s">
        <v>23</v>
      </c>
      <c r="Q18" s="178"/>
      <c r="R18" s="157"/>
      <c r="S18" s="151" t="s">
        <v>23</v>
      </c>
      <c r="T18" s="151" t="s">
        <v>25</v>
      </c>
      <c r="U18" s="151" t="s">
        <v>23</v>
      </c>
      <c r="V18" s="157"/>
      <c r="W18" s="151"/>
      <c r="X18" s="151"/>
      <c r="Y18" s="151"/>
      <c r="Z18" s="151"/>
    </row>
    <row r="19" s="142" customFormat="1" spans="1:26">
      <c r="A19" s="148" t="s">
        <v>26</v>
      </c>
      <c r="B19" s="159">
        <f t="shared" ref="B19:B25" si="2">N19+P19+Q19+R19+S19+U19+V19</f>
        <v>2715.83429</v>
      </c>
      <c r="C19" s="158">
        <f>B19/B25*100</f>
        <v>50.6835138267606</v>
      </c>
      <c r="D19" s="159">
        <v>27.9257714275519</v>
      </c>
      <c r="E19" s="160">
        <v>5249</v>
      </c>
      <c r="F19" s="159">
        <v>1751.850161</v>
      </c>
      <c r="G19" s="160">
        <v>384</v>
      </c>
      <c r="H19" s="159">
        <v>126.521932</v>
      </c>
      <c r="I19" s="160">
        <v>5491</v>
      </c>
      <c r="J19" s="159">
        <v>62.396212</v>
      </c>
      <c r="K19" s="160">
        <v>364</v>
      </c>
      <c r="L19" s="159">
        <v>41.415985</v>
      </c>
      <c r="M19" s="160">
        <v>11488</v>
      </c>
      <c r="N19" s="159">
        <v>1982.18429</v>
      </c>
      <c r="O19" s="148">
        <v>5</v>
      </c>
      <c r="P19" s="148">
        <v>12.29</v>
      </c>
      <c r="Q19" s="159">
        <v>0.64</v>
      </c>
      <c r="R19" s="148">
        <v>103.55</v>
      </c>
      <c r="S19" s="159">
        <v>465.06</v>
      </c>
      <c r="T19" s="148">
        <v>0</v>
      </c>
      <c r="U19" s="148">
        <v>0</v>
      </c>
      <c r="V19" s="148">
        <v>152.11</v>
      </c>
      <c r="W19" s="148">
        <v>1228</v>
      </c>
      <c r="X19" s="159">
        <v>1076.34985</v>
      </c>
      <c r="Y19" s="159">
        <v>232.168625</v>
      </c>
      <c r="Z19" s="159">
        <v>185.419074</v>
      </c>
    </row>
    <row r="20" s="142" customFormat="1" spans="1:26">
      <c r="A20" s="148" t="s">
        <v>27</v>
      </c>
      <c r="B20" s="159">
        <f t="shared" si="2"/>
        <v>708.5</v>
      </c>
      <c r="C20" s="158">
        <f>B20/B25*100</f>
        <v>13.2221872588036</v>
      </c>
      <c r="D20" s="159">
        <v>14.8912708579954</v>
      </c>
      <c r="E20" s="148">
        <v>1676</v>
      </c>
      <c r="F20" s="148">
        <v>530.09</v>
      </c>
      <c r="G20" s="148">
        <v>865</v>
      </c>
      <c r="H20" s="148">
        <v>147.17</v>
      </c>
      <c r="I20" s="148">
        <v>587</v>
      </c>
      <c r="J20" s="148">
        <v>6.65</v>
      </c>
      <c r="K20" s="148">
        <v>0</v>
      </c>
      <c r="L20" s="148">
        <v>0</v>
      </c>
      <c r="M20" s="148">
        <v>3128</v>
      </c>
      <c r="N20" s="148">
        <v>683.91</v>
      </c>
      <c r="O20" s="148">
        <v>10</v>
      </c>
      <c r="P20" s="148">
        <v>2.21</v>
      </c>
      <c r="Q20" s="160">
        <v>0</v>
      </c>
      <c r="R20" s="148">
        <v>7.3</v>
      </c>
      <c r="S20" s="148">
        <v>0</v>
      </c>
      <c r="T20" s="148">
        <v>0</v>
      </c>
      <c r="U20" s="148">
        <v>0</v>
      </c>
      <c r="V20" s="148">
        <v>15.08</v>
      </c>
      <c r="W20" s="148">
        <v>0</v>
      </c>
      <c r="X20" s="148">
        <v>0</v>
      </c>
      <c r="Y20" s="148">
        <v>78.55</v>
      </c>
      <c r="Z20" s="148">
        <v>54.73</v>
      </c>
    </row>
    <row r="21" s="142" customFormat="1" spans="1:26">
      <c r="A21" s="148" t="s">
        <v>28</v>
      </c>
      <c r="B21" s="159">
        <f t="shared" si="2"/>
        <v>398.89</v>
      </c>
      <c r="C21" s="158">
        <f>B21/B25*100</f>
        <v>7.44417540672429</v>
      </c>
      <c r="D21" s="159">
        <v>-21.3172636894429</v>
      </c>
      <c r="E21" s="148">
        <v>647</v>
      </c>
      <c r="F21" s="148">
        <v>305.27</v>
      </c>
      <c r="G21" s="148">
        <v>59</v>
      </c>
      <c r="H21" s="148">
        <v>17.48</v>
      </c>
      <c r="I21" s="148">
        <v>1292</v>
      </c>
      <c r="J21" s="148">
        <v>14.63</v>
      </c>
      <c r="K21" s="148">
        <v>30</v>
      </c>
      <c r="L21" s="148">
        <v>3.17</v>
      </c>
      <c r="M21" s="148">
        <v>2028</v>
      </c>
      <c r="N21" s="148">
        <v>340.55</v>
      </c>
      <c r="O21" s="148">
        <v>7</v>
      </c>
      <c r="P21" s="148">
        <v>2.47</v>
      </c>
      <c r="Q21" s="160">
        <v>0</v>
      </c>
      <c r="R21" s="148">
        <v>36.2</v>
      </c>
      <c r="S21" s="148">
        <v>0</v>
      </c>
      <c r="T21" s="148">
        <v>0</v>
      </c>
      <c r="U21" s="148">
        <v>0</v>
      </c>
      <c r="V21" s="148">
        <v>19.67</v>
      </c>
      <c r="W21" s="148">
        <v>499</v>
      </c>
      <c r="X21" s="148">
        <v>196.48</v>
      </c>
      <c r="Y21" s="148">
        <v>0</v>
      </c>
      <c r="Z21" s="148">
        <v>0</v>
      </c>
    </row>
    <row r="22" s="142" customFormat="1" spans="1:26">
      <c r="A22" s="148" t="s">
        <v>29</v>
      </c>
      <c r="B22" s="159">
        <f t="shared" si="2"/>
        <v>260.96</v>
      </c>
      <c r="C22" s="158">
        <f>B22/B25*100</f>
        <v>4.87009454771684</v>
      </c>
      <c r="D22" s="163">
        <v>-3.40538939887476</v>
      </c>
      <c r="E22" s="164">
        <v>912</v>
      </c>
      <c r="F22" s="164">
        <v>137.59</v>
      </c>
      <c r="G22" s="164">
        <v>779</v>
      </c>
      <c r="H22" s="163">
        <v>112.68</v>
      </c>
      <c r="I22" s="164">
        <v>0</v>
      </c>
      <c r="J22" s="164">
        <v>0</v>
      </c>
      <c r="K22" s="164">
        <v>0</v>
      </c>
      <c r="L22" s="163">
        <v>0</v>
      </c>
      <c r="M22" s="164">
        <v>1691</v>
      </c>
      <c r="N22" s="163">
        <v>250.27</v>
      </c>
      <c r="O22" s="148">
        <v>0</v>
      </c>
      <c r="P22" s="148">
        <v>0</v>
      </c>
      <c r="Q22" s="163">
        <v>0.28</v>
      </c>
      <c r="R22" s="163">
        <v>0</v>
      </c>
      <c r="S22" s="163">
        <v>0</v>
      </c>
      <c r="T22" s="164">
        <v>0</v>
      </c>
      <c r="U22" s="148">
        <v>0</v>
      </c>
      <c r="V22" s="163">
        <v>10.41</v>
      </c>
      <c r="W22" s="164">
        <v>188</v>
      </c>
      <c r="X22" s="163">
        <v>84.08</v>
      </c>
      <c r="Y22" s="163">
        <v>0</v>
      </c>
      <c r="Z22" s="163">
        <v>0</v>
      </c>
    </row>
    <row r="23" s="142" customFormat="1" spans="1:26">
      <c r="A23" s="148" t="s">
        <v>30</v>
      </c>
      <c r="B23" s="159">
        <f t="shared" si="2"/>
        <v>1147.74324056604</v>
      </c>
      <c r="C23" s="158">
        <f>B23/B25*100</f>
        <v>21.4194439686524</v>
      </c>
      <c r="D23" s="163">
        <v>16.3212892575731</v>
      </c>
      <c r="E23" s="164">
        <v>2039</v>
      </c>
      <c r="F23" s="164">
        <v>424.049276415094</v>
      </c>
      <c r="G23" s="164">
        <v>2340</v>
      </c>
      <c r="H23" s="163">
        <v>381.1</v>
      </c>
      <c r="I23" s="164">
        <v>3</v>
      </c>
      <c r="J23" s="159">
        <v>0.036</v>
      </c>
      <c r="K23" s="164">
        <v>0</v>
      </c>
      <c r="L23" s="163">
        <v>0</v>
      </c>
      <c r="M23" s="164">
        <v>4382</v>
      </c>
      <c r="N23" s="163">
        <v>805.185276415094</v>
      </c>
      <c r="O23" s="148">
        <v>0</v>
      </c>
      <c r="P23" s="148">
        <v>0</v>
      </c>
      <c r="Q23" s="163">
        <v>2.04307830188679</v>
      </c>
      <c r="R23" s="163">
        <v>14.8847075471698</v>
      </c>
      <c r="S23" s="163">
        <v>298.92</v>
      </c>
      <c r="T23" s="164">
        <v>0</v>
      </c>
      <c r="U23" s="148">
        <v>0</v>
      </c>
      <c r="V23" s="163">
        <v>26.7101783018866</v>
      </c>
      <c r="W23" s="164">
        <v>102</v>
      </c>
      <c r="X23" s="163">
        <v>348.88</v>
      </c>
      <c r="Y23" s="163">
        <v>96.1</v>
      </c>
      <c r="Z23" s="163">
        <v>63.48</v>
      </c>
    </row>
    <row r="24" s="142" customFormat="1" spans="1:26">
      <c r="A24" s="148" t="s">
        <v>31</v>
      </c>
      <c r="B24" s="159">
        <f t="shared" si="2"/>
        <v>126.49</v>
      </c>
      <c r="C24" s="158">
        <f>B24/B25*100</f>
        <v>2.36058499134236</v>
      </c>
      <c r="D24" s="159" t="s">
        <v>36</v>
      </c>
      <c r="E24" s="148">
        <v>350</v>
      </c>
      <c r="F24" s="159">
        <v>122.94</v>
      </c>
      <c r="G24" s="148">
        <v>0</v>
      </c>
      <c r="H24" s="159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350</v>
      </c>
      <c r="N24" s="159">
        <v>122.94</v>
      </c>
      <c r="O24" s="148">
        <v>0</v>
      </c>
      <c r="P24" s="159">
        <v>0</v>
      </c>
      <c r="Q24" s="159">
        <v>0</v>
      </c>
      <c r="R24" s="148">
        <v>0.82</v>
      </c>
      <c r="S24" s="148">
        <v>0</v>
      </c>
      <c r="T24" s="148">
        <v>0</v>
      </c>
      <c r="U24" s="148">
        <v>0</v>
      </c>
      <c r="V24" s="159">
        <v>2.73</v>
      </c>
      <c r="W24" s="148">
        <v>23</v>
      </c>
      <c r="X24" s="148">
        <v>4.38</v>
      </c>
      <c r="Y24" s="159">
        <v>20.57</v>
      </c>
      <c r="Z24" s="159">
        <v>12.35</v>
      </c>
    </row>
    <row r="25" s="142" customFormat="1" spans="1:26">
      <c r="A25" s="148" t="s">
        <v>34</v>
      </c>
      <c r="B25" s="159">
        <f t="shared" si="2"/>
        <v>5358.41753056604</v>
      </c>
      <c r="C25" s="158"/>
      <c r="D25" s="159">
        <v>18.98</v>
      </c>
      <c r="E25" s="160">
        <f t="shared" ref="E25:Z25" si="3">SUM(E19:E24)</f>
        <v>10873</v>
      </c>
      <c r="F25" s="159">
        <f t="shared" si="3"/>
        <v>3271.78943741509</v>
      </c>
      <c r="G25" s="160">
        <f t="shared" si="3"/>
        <v>4427</v>
      </c>
      <c r="H25" s="159">
        <f t="shared" si="3"/>
        <v>784.951932</v>
      </c>
      <c r="I25" s="160">
        <f t="shared" si="3"/>
        <v>7373</v>
      </c>
      <c r="J25" s="159">
        <f t="shared" si="3"/>
        <v>83.712212</v>
      </c>
      <c r="K25" s="160">
        <f t="shared" si="3"/>
        <v>394</v>
      </c>
      <c r="L25" s="159">
        <f t="shared" si="3"/>
        <v>44.585985</v>
      </c>
      <c r="M25" s="160">
        <f t="shared" si="3"/>
        <v>23067</v>
      </c>
      <c r="N25" s="159">
        <f t="shared" si="3"/>
        <v>4185.03956641509</v>
      </c>
      <c r="O25" s="160">
        <f t="shared" si="3"/>
        <v>22</v>
      </c>
      <c r="P25" s="159">
        <f t="shared" si="3"/>
        <v>16.97</v>
      </c>
      <c r="Q25" s="159">
        <f t="shared" si="3"/>
        <v>2.96307830188679</v>
      </c>
      <c r="R25" s="159">
        <f t="shared" si="3"/>
        <v>162.75470754717</v>
      </c>
      <c r="S25" s="159">
        <f t="shared" si="3"/>
        <v>763.98</v>
      </c>
      <c r="T25" s="160">
        <f t="shared" si="3"/>
        <v>0</v>
      </c>
      <c r="U25" s="160">
        <f t="shared" si="3"/>
        <v>0</v>
      </c>
      <c r="V25" s="159">
        <f t="shared" si="3"/>
        <v>226.710178301887</v>
      </c>
      <c r="W25" s="160">
        <f t="shared" si="3"/>
        <v>2040</v>
      </c>
      <c r="X25" s="159">
        <f t="shared" si="3"/>
        <v>1710.16985</v>
      </c>
      <c r="Y25" s="159">
        <f t="shared" si="3"/>
        <v>427.388625</v>
      </c>
      <c r="Z25" s="159">
        <f t="shared" si="3"/>
        <v>315.979074</v>
      </c>
    </row>
    <row r="26" s="142" customFormat="1" ht="20.4" spans="1:26">
      <c r="A26" s="162" t="s">
        <v>37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79"/>
      <c r="R26" s="162"/>
      <c r="S26" s="162"/>
      <c r="T26" s="162"/>
      <c r="U26" s="162"/>
      <c r="V26" s="162"/>
      <c r="W26" s="162"/>
      <c r="X26" s="162"/>
      <c r="Y26" s="162"/>
      <c r="Z26" s="162"/>
    </row>
    <row r="27" s="142" customFormat="1" spans="1:26">
      <c r="A27" s="147" t="s">
        <v>2</v>
      </c>
      <c r="B27" s="148" t="s">
        <v>3</v>
      </c>
      <c r="C27" s="149" t="s">
        <v>4</v>
      </c>
      <c r="D27" s="150" t="s">
        <v>5</v>
      </c>
      <c r="E27" s="151" t="s">
        <v>6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48" t="s">
        <v>7</v>
      </c>
      <c r="P27" s="148"/>
      <c r="Q27" s="172" t="s">
        <v>8</v>
      </c>
      <c r="R27" s="150" t="s">
        <v>9</v>
      </c>
      <c r="S27" s="150" t="s">
        <v>10</v>
      </c>
      <c r="T27" s="173" t="s">
        <v>11</v>
      </c>
      <c r="U27" s="174"/>
      <c r="V27" s="150" t="s">
        <v>12</v>
      </c>
      <c r="W27" s="151" t="s">
        <v>13</v>
      </c>
      <c r="X27" s="151" t="s">
        <v>14</v>
      </c>
      <c r="Y27" s="151" t="s">
        <v>15</v>
      </c>
      <c r="Z27" s="151" t="s">
        <v>16</v>
      </c>
    </row>
    <row r="28" s="142" customFormat="1" spans="1:26">
      <c r="A28" s="147"/>
      <c r="B28" s="148"/>
      <c r="C28" s="152"/>
      <c r="D28" s="153"/>
      <c r="E28" s="151" t="s">
        <v>17</v>
      </c>
      <c r="F28" s="151"/>
      <c r="G28" s="154" t="s">
        <v>18</v>
      </c>
      <c r="H28" s="155"/>
      <c r="I28" s="148" t="s">
        <v>19</v>
      </c>
      <c r="J28" s="148"/>
      <c r="K28" s="148" t="s">
        <v>20</v>
      </c>
      <c r="L28" s="148"/>
      <c r="M28" s="148" t="s">
        <v>21</v>
      </c>
      <c r="N28" s="148"/>
      <c r="O28" s="148"/>
      <c r="P28" s="148"/>
      <c r="Q28" s="175"/>
      <c r="R28" s="153"/>
      <c r="S28" s="157"/>
      <c r="T28" s="176"/>
      <c r="U28" s="177"/>
      <c r="V28" s="153"/>
      <c r="W28" s="151"/>
      <c r="X28" s="151"/>
      <c r="Y28" s="151"/>
      <c r="Z28" s="151"/>
    </row>
    <row r="29" s="142" customFormat="1" ht="24" spans="1:26">
      <c r="A29" s="147"/>
      <c r="B29" s="148"/>
      <c r="C29" s="156"/>
      <c r="D29" s="157"/>
      <c r="E29" s="151" t="s">
        <v>22</v>
      </c>
      <c r="F29" s="148" t="s">
        <v>23</v>
      </c>
      <c r="G29" s="151" t="s">
        <v>22</v>
      </c>
      <c r="H29" s="148" t="s">
        <v>23</v>
      </c>
      <c r="I29" s="151" t="s">
        <v>22</v>
      </c>
      <c r="J29" s="148" t="s">
        <v>23</v>
      </c>
      <c r="K29" s="151" t="s">
        <v>22</v>
      </c>
      <c r="L29" s="159" t="s">
        <v>23</v>
      </c>
      <c r="M29" s="151" t="s">
        <v>22</v>
      </c>
      <c r="N29" s="148" t="s">
        <v>23</v>
      </c>
      <c r="O29" s="151" t="s">
        <v>24</v>
      </c>
      <c r="P29" s="148" t="s">
        <v>23</v>
      </c>
      <c r="Q29" s="178"/>
      <c r="R29" s="157"/>
      <c r="S29" s="151" t="s">
        <v>23</v>
      </c>
      <c r="T29" s="151" t="s">
        <v>25</v>
      </c>
      <c r="U29" s="151" t="s">
        <v>23</v>
      </c>
      <c r="V29" s="157"/>
      <c r="W29" s="151"/>
      <c r="X29" s="151"/>
      <c r="Y29" s="151"/>
      <c r="Z29" s="151"/>
    </row>
    <row r="30" s="142" customFormat="1" spans="1:26">
      <c r="A30" s="148" t="s">
        <v>26</v>
      </c>
      <c r="B30" s="159">
        <f t="shared" ref="B30:B36" si="4">N30+P30+Q30+R30+S30+U30+V30</f>
        <v>4618.085976</v>
      </c>
      <c r="C30" s="159">
        <f>B30/B36*100</f>
        <v>49.6898462977057</v>
      </c>
      <c r="D30" s="165">
        <v>-6.15380229265634</v>
      </c>
      <c r="E30" s="166">
        <v>6960</v>
      </c>
      <c r="F30" s="167">
        <v>2443.181988</v>
      </c>
      <c r="G30" s="97">
        <v>579</v>
      </c>
      <c r="H30" s="167">
        <v>198.353621</v>
      </c>
      <c r="I30" s="97">
        <v>16383</v>
      </c>
      <c r="J30" s="167">
        <v>186.483444</v>
      </c>
      <c r="K30" s="97">
        <v>663</v>
      </c>
      <c r="L30" s="167">
        <v>98.576923</v>
      </c>
      <c r="M30" s="166">
        <v>24585</v>
      </c>
      <c r="N30" s="167">
        <v>2926.595976</v>
      </c>
      <c r="O30" s="97">
        <v>2</v>
      </c>
      <c r="P30" s="167">
        <v>41.8</v>
      </c>
      <c r="Q30" s="165">
        <v>47.48</v>
      </c>
      <c r="R30" s="167">
        <v>108.08</v>
      </c>
      <c r="S30" s="167">
        <v>810.72</v>
      </c>
      <c r="T30" s="166">
        <v>0</v>
      </c>
      <c r="U30" s="166">
        <v>0</v>
      </c>
      <c r="V30" s="167">
        <v>683.41</v>
      </c>
      <c r="W30" s="97">
        <v>2237</v>
      </c>
      <c r="X30" s="180">
        <v>2413.331997</v>
      </c>
      <c r="Y30" s="180">
        <v>303.528215</v>
      </c>
      <c r="Z30" s="180">
        <v>223.959395</v>
      </c>
    </row>
    <row r="31" s="142" customFormat="1" spans="1:26">
      <c r="A31" s="148" t="s">
        <v>27</v>
      </c>
      <c r="B31" s="159">
        <f t="shared" si="4"/>
        <v>1772.22</v>
      </c>
      <c r="C31" s="159">
        <f>B31/B36*100</f>
        <v>19.0687960040959</v>
      </c>
      <c r="D31" s="159">
        <v>41.671063360353</v>
      </c>
      <c r="E31" s="148">
        <v>6616</v>
      </c>
      <c r="F31" s="148">
        <v>1186.63</v>
      </c>
      <c r="G31" s="148">
        <v>874</v>
      </c>
      <c r="H31" s="148">
        <v>163.5</v>
      </c>
      <c r="I31" s="148">
        <v>1966</v>
      </c>
      <c r="J31" s="148">
        <v>22.27</v>
      </c>
      <c r="K31" s="148">
        <v>0</v>
      </c>
      <c r="L31" s="148">
        <v>0</v>
      </c>
      <c r="M31" s="148">
        <v>9456</v>
      </c>
      <c r="N31" s="148">
        <v>1372.4</v>
      </c>
      <c r="O31" s="148">
        <v>80</v>
      </c>
      <c r="P31" s="148">
        <v>59.55</v>
      </c>
      <c r="Q31" s="159">
        <v>0</v>
      </c>
      <c r="R31" s="148">
        <v>19.58</v>
      </c>
      <c r="S31" s="148">
        <v>268.03</v>
      </c>
      <c r="T31" s="148">
        <v>0</v>
      </c>
      <c r="U31" s="148">
        <v>0</v>
      </c>
      <c r="V31" s="148">
        <v>52.66</v>
      </c>
      <c r="W31" s="148">
        <v>0</v>
      </c>
      <c r="X31" s="148">
        <v>0</v>
      </c>
      <c r="Y31" s="148">
        <v>161.84</v>
      </c>
      <c r="Z31" s="148">
        <v>102.59</v>
      </c>
    </row>
    <row r="32" s="142" customFormat="1" spans="1:26">
      <c r="A32" s="148" t="s">
        <v>28</v>
      </c>
      <c r="B32" s="159">
        <f t="shared" si="4"/>
        <v>1239.37</v>
      </c>
      <c r="C32" s="159">
        <f>B32/B36*100</f>
        <v>13.3354175574118</v>
      </c>
      <c r="D32" s="159">
        <v>67.0625185344944</v>
      </c>
      <c r="E32" s="148">
        <v>1199</v>
      </c>
      <c r="F32" s="148">
        <v>583.14</v>
      </c>
      <c r="G32" s="148">
        <v>278</v>
      </c>
      <c r="H32" s="148">
        <v>88.64</v>
      </c>
      <c r="I32" s="148">
        <v>1087</v>
      </c>
      <c r="J32" s="148">
        <v>12.64</v>
      </c>
      <c r="K32" s="148">
        <v>5</v>
      </c>
      <c r="L32" s="148">
        <v>0.53</v>
      </c>
      <c r="M32" s="148">
        <v>2569</v>
      </c>
      <c r="N32" s="148">
        <v>684.95</v>
      </c>
      <c r="O32" s="148">
        <v>1</v>
      </c>
      <c r="P32" s="148">
        <v>0.26</v>
      </c>
      <c r="Q32" s="159">
        <v>0</v>
      </c>
      <c r="R32" s="148">
        <v>21.77</v>
      </c>
      <c r="S32" s="148">
        <v>455.34</v>
      </c>
      <c r="T32" s="148">
        <v>0</v>
      </c>
      <c r="U32" s="148">
        <v>0</v>
      </c>
      <c r="V32" s="148">
        <v>77.05</v>
      </c>
      <c r="W32" s="148">
        <v>734</v>
      </c>
      <c r="X32" s="148">
        <v>368.81</v>
      </c>
      <c r="Y32" s="148">
        <v>0</v>
      </c>
      <c r="Z32" s="148">
        <v>0</v>
      </c>
    </row>
    <row r="33" s="142" customFormat="1" spans="1:26">
      <c r="A33" s="148" t="s">
        <v>30</v>
      </c>
      <c r="B33" s="159">
        <f t="shared" si="4"/>
        <v>1116.88624339622</v>
      </c>
      <c r="C33" s="159">
        <f>B33/B36*100</f>
        <v>12.0175124618295</v>
      </c>
      <c r="D33" s="159">
        <v>42.7020584135854</v>
      </c>
      <c r="E33" s="148">
        <v>2193</v>
      </c>
      <c r="F33" s="159">
        <v>435.774711320755</v>
      </c>
      <c r="G33" s="148">
        <v>3679</v>
      </c>
      <c r="H33" s="159">
        <v>622.27</v>
      </c>
      <c r="I33" s="148">
        <v>0</v>
      </c>
      <c r="J33" s="148">
        <v>0</v>
      </c>
      <c r="K33" s="148">
        <v>0</v>
      </c>
      <c r="L33" s="148">
        <v>0</v>
      </c>
      <c r="M33" s="148">
        <v>5872</v>
      </c>
      <c r="N33" s="159">
        <v>1058.04471132075</v>
      </c>
      <c r="O33" s="148">
        <v>0</v>
      </c>
      <c r="P33" s="159">
        <v>0</v>
      </c>
      <c r="Q33" s="159">
        <v>0.457641509433962</v>
      </c>
      <c r="R33" s="159">
        <v>35.1724839622642</v>
      </c>
      <c r="S33" s="148">
        <v>0</v>
      </c>
      <c r="T33" s="148">
        <v>0</v>
      </c>
      <c r="U33" s="148">
        <v>0</v>
      </c>
      <c r="V33" s="159">
        <v>23.2114066037736</v>
      </c>
      <c r="W33" s="148">
        <v>288</v>
      </c>
      <c r="X33" s="159">
        <v>431.02</v>
      </c>
      <c r="Y33" s="159">
        <v>108.98</v>
      </c>
      <c r="Z33" s="159">
        <v>67.97</v>
      </c>
    </row>
    <row r="34" s="142" customFormat="1" spans="1:26">
      <c r="A34" s="148" t="s">
        <v>29</v>
      </c>
      <c r="B34" s="159">
        <f t="shared" si="4"/>
        <v>288.53</v>
      </c>
      <c r="C34" s="159">
        <f>B34/B36*100</f>
        <v>3.10453539123911</v>
      </c>
      <c r="D34" s="159">
        <v>116.597853014038</v>
      </c>
      <c r="E34" s="148">
        <v>1120</v>
      </c>
      <c r="F34" s="159">
        <v>167.72</v>
      </c>
      <c r="G34" s="148">
        <v>687</v>
      </c>
      <c r="H34" s="159">
        <v>105.32</v>
      </c>
      <c r="I34" s="148">
        <v>0</v>
      </c>
      <c r="J34" s="148">
        <v>0</v>
      </c>
      <c r="K34" s="148">
        <v>0</v>
      </c>
      <c r="L34" s="148">
        <v>0</v>
      </c>
      <c r="M34" s="148">
        <v>1807</v>
      </c>
      <c r="N34" s="159">
        <v>273.04</v>
      </c>
      <c r="O34" s="148">
        <v>0</v>
      </c>
      <c r="P34" s="159">
        <v>0</v>
      </c>
      <c r="Q34" s="159">
        <v>0.16</v>
      </c>
      <c r="R34" s="148">
        <v>0</v>
      </c>
      <c r="S34" s="148">
        <v>0</v>
      </c>
      <c r="T34" s="148">
        <v>0</v>
      </c>
      <c r="U34" s="148">
        <v>0</v>
      </c>
      <c r="V34" s="159">
        <v>15.33</v>
      </c>
      <c r="W34" s="148">
        <v>290</v>
      </c>
      <c r="X34" s="159">
        <v>107.87</v>
      </c>
      <c r="Y34" s="159">
        <v>1.96</v>
      </c>
      <c r="Z34" s="159">
        <v>1.96</v>
      </c>
    </row>
    <row r="35" s="142" customFormat="1" spans="1:26">
      <c r="A35" s="148" t="s">
        <v>31</v>
      </c>
      <c r="B35" s="159">
        <f t="shared" si="4"/>
        <v>258.73</v>
      </c>
      <c r="C35" s="159">
        <f>B35/B36*100</f>
        <v>2.78389228771807</v>
      </c>
      <c r="D35" s="159">
        <v>-1.87876397506106</v>
      </c>
      <c r="E35" s="148">
        <v>564</v>
      </c>
      <c r="F35" s="159">
        <v>182.27</v>
      </c>
      <c r="G35" s="160">
        <v>206</v>
      </c>
      <c r="H35" s="159">
        <v>67.75</v>
      </c>
      <c r="I35" s="148">
        <v>2</v>
      </c>
      <c r="J35" s="148">
        <v>0.02</v>
      </c>
      <c r="K35" s="148">
        <v>0</v>
      </c>
      <c r="L35" s="148">
        <v>0</v>
      </c>
      <c r="M35" s="148">
        <v>772</v>
      </c>
      <c r="N35" s="159">
        <v>250.04</v>
      </c>
      <c r="O35" s="148">
        <v>1</v>
      </c>
      <c r="P35" s="148">
        <v>0.49</v>
      </c>
      <c r="Q35" s="159">
        <v>0</v>
      </c>
      <c r="R35" s="148">
        <v>2.09</v>
      </c>
      <c r="S35" s="148">
        <v>0</v>
      </c>
      <c r="T35" s="148">
        <v>0</v>
      </c>
      <c r="U35" s="148">
        <v>0</v>
      </c>
      <c r="V35" s="148">
        <v>6.11</v>
      </c>
      <c r="W35" s="148">
        <v>89</v>
      </c>
      <c r="X35" s="159">
        <v>22.94</v>
      </c>
      <c r="Y35" s="159">
        <v>43.05</v>
      </c>
      <c r="Z35" s="159">
        <v>25.88</v>
      </c>
    </row>
    <row r="36" s="142" customFormat="1" ht="15.6" spans="1:27">
      <c r="A36" s="148" t="s">
        <v>34</v>
      </c>
      <c r="B36" s="159">
        <f t="shared" si="4"/>
        <v>9293.82221939622</v>
      </c>
      <c r="C36" s="148"/>
      <c r="D36" s="148">
        <v>14.83</v>
      </c>
      <c r="E36" s="160">
        <f t="shared" ref="E36:Z36" si="5">SUM(E30:E35)</f>
        <v>18652</v>
      </c>
      <c r="F36" s="159">
        <f t="shared" si="5"/>
        <v>4998.71669932076</v>
      </c>
      <c r="G36" s="160">
        <f t="shared" si="5"/>
        <v>6303</v>
      </c>
      <c r="H36" s="159">
        <f t="shared" si="5"/>
        <v>1245.833621</v>
      </c>
      <c r="I36" s="160">
        <f t="shared" si="5"/>
        <v>19438</v>
      </c>
      <c r="J36" s="159">
        <f t="shared" si="5"/>
        <v>221.413444</v>
      </c>
      <c r="K36" s="160">
        <f t="shared" si="5"/>
        <v>668</v>
      </c>
      <c r="L36" s="159">
        <f t="shared" si="5"/>
        <v>99.106923</v>
      </c>
      <c r="M36" s="160">
        <f t="shared" si="5"/>
        <v>45061</v>
      </c>
      <c r="N36" s="159">
        <f t="shared" si="5"/>
        <v>6565.07068732075</v>
      </c>
      <c r="O36" s="160">
        <f t="shared" si="5"/>
        <v>84</v>
      </c>
      <c r="P36" s="159">
        <f t="shared" si="5"/>
        <v>102.1</v>
      </c>
      <c r="Q36" s="159">
        <f t="shared" si="5"/>
        <v>48.097641509434</v>
      </c>
      <c r="R36" s="159">
        <f t="shared" si="5"/>
        <v>186.692483962264</v>
      </c>
      <c r="S36" s="159">
        <f t="shared" si="5"/>
        <v>1534.09</v>
      </c>
      <c r="T36" s="160">
        <f t="shared" si="5"/>
        <v>0</v>
      </c>
      <c r="U36" s="159">
        <f t="shared" si="5"/>
        <v>0</v>
      </c>
      <c r="V36" s="159">
        <f t="shared" si="5"/>
        <v>857.771406603774</v>
      </c>
      <c r="W36" s="160">
        <f t="shared" si="5"/>
        <v>3638</v>
      </c>
      <c r="X36" s="159">
        <f t="shared" si="5"/>
        <v>3343.971997</v>
      </c>
      <c r="Y36" s="159">
        <f t="shared" si="5"/>
        <v>619.358215</v>
      </c>
      <c r="Z36" s="160">
        <f t="shared" si="5"/>
        <v>422.359395</v>
      </c>
      <c r="AA36" s="182"/>
    </row>
    <row r="37" s="142" customFormat="1" ht="20.4" spans="1:27">
      <c r="A37" s="162" t="s">
        <v>38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79"/>
      <c r="R37" s="162"/>
      <c r="S37" s="162"/>
      <c r="T37" s="162"/>
      <c r="U37" s="162"/>
      <c r="V37" s="162"/>
      <c r="W37" s="162"/>
      <c r="X37" s="162"/>
      <c r="Y37" s="162"/>
      <c r="Z37" s="162"/>
      <c r="AA37" s="182"/>
    </row>
    <row r="38" s="142" customFormat="1" ht="15.6" spans="1:27">
      <c r="A38" s="147" t="s">
        <v>2</v>
      </c>
      <c r="B38" s="148" t="s">
        <v>3</v>
      </c>
      <c r="C38" s="149" t="s">
        <v>4</v>
      </c>
      <c r="D38" s="150" t="s">
        <v>5</v>
      </c>
      <c r="E38" s="151" t="s">
        <v>6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48" t="s">
        <v>7</v>
      </c>
      <c r="P38" s="148"/>
      <c r="Q38" s="172" t="s">
        <v>8</v>
      </c>
      <c r="R38" s="150" t="s">
        <v>9</v>
      </c>
      <c r="S38" s="150" t="s">
        <v>10</v>
      </c>
      <c r="T38" s="173" t="s">
        <v>11</v>
      </c>
      <c r="U38" s="174"/>
      <c r="V38" s="150" t="s">
        <v>12</v>
      </c>
      <c r="W38" s="151" t="s">
        <v>13</v>
      </c>
      <c r="X38" s="151" t="s">
        <v>14</v>
      </c>
      <c r="Y38" s="151" t="s">
        <v>15</v>
      </c>
      <c r="Z38" s="151" t="s">
        <v>16</v>
      </c>
      <c r="AA38" s="182"/>
    </row>
    <row r="39" s="142" customFormat="1" ht="15.6" spans="1:27">
      <c r="A39" s="147"/>
      <c r="B39" s="148"/>
      <c r="C39" s="152"/>
      <c r="D39" s="153"/>
      <c r="E39" s="151" t="s">
        <v>17</v>
      </c>
      <c r="F39" s="151"/>
      <c r="G39" s="154" t="s">
        <v>18</v>
      </c>
      <c r="H39" s="155"/>
      <c r="I39" s="148" t="s">
        <v>19</v>
      </c>
      <c r="J39" s="148"/>
      <c r="K39" s="148" t="s">
        <v>20</v>
      </c>
      <c r="L39" s="148"/>
      <c r="M39" s="148" t="s">
        <v>21</v>
      </c>
      <c r="N39" s="148"/>
      <c r="O39" s="148"/>
      <c r="P39" s="148"/>
      <c r="Q39" s="175"/>
      <c r="R39" s="153"/>
      <c r="S39" s="157"/>
      <c r="T39" s="176"/>
      <c r="U39" s="177"/>
      <c r="V39" s="153"/>
      <c r="W39" s="151"/>
      <c r="X39" s="151"/>
      <c r="Y39" s="151"/>
      <c r="Z39" s="151"/>
      <c r="AA39" s="182"/>
    </row>
    <row r="40" s="142" customFormat="1" ht="24" spans="1:27">
      <c r="A40" s="147"/>
      <c r="B40" s="148"/>
      <c r="C40" s="156"/>
      <c r="D40" s="157"/>
      <c r="E40" s="151" t="s">
        <v>22</v>
      </c>
      <c r="F40" s="148" t="s">
        <v>23</v>
      </c>
      <c r="G40" s="151" t="s">
        <v>22</v>
      </c>
      <c r="H40" s="148" t="s">
        <v>23</v>
      </c>
      <c r="I40" s="151" t="s">
        <v>22</v>
      </c>
      <c r="J40" s="148" t="s">
        <v>23</v>
      </c>
      <c r="K40" s="151" t="s">
        <v>22</v>
      </c>
      <c r="L40" s="159" t="s">
        <v>23</v>
      </c>
      <c r="M40" s="151" t="s">
        <v>22</v>
      </c>
      <c r="N40" s="148" t="s">
        <v>23</v>
      </c>
      <c r="O40" s="151" t="s">
        <v>24</v>
      </c>
      <c r="P40" s="148" t="s">
        <v>23</v>
      </c>
      <c r="Q40" s="178"/>
      <c r="R40" s="157"/>
      <c r="S40" s="151" t="s">
        <v>23</v>
      </c>
      <c r="T40" s="151" t="s">
        <v>25</v>
      </c>
      <c r="U40" s="151" t="s">
        <v>23</v>
      </c>
      <c r="V40" s="157"/>
      <c r="W40" s="151"/>
      <c r="X40" s="151"/>
      <c r="Y40" s="151"/>
      <c r="Z40" s="151"/>
      <c r="AA40" s="182"/>
    </row>
    <row r="41" s="142" customFormat="1" spans="1:27">
      <c r="A41" s="148" t="s">
        <v>26</v>
      </c>
      <c r="B41" s="159">
        <f t="shared" ref="B41:B45" si="6">N41+P41+Q41+R41+S41+U41+V41</f>
        <v>6903.675631</v>
      </c>
      <c r="C41" s="158">
        <f>B41/B45*100</f>
        <v>72.3610522267762</v>
      </c>
      <c r="D41" s="165">
        <v>10.3720681078186</v>
      </c>
      <c r="E41" s="166">
        <v>4807</v>
      </c>
      <c r="F41" s="167">
        <v>1710.602696</v>
      </c>
      <c r="G41" s="97">
        <v>388</v>
      </c>
      <c r="H41" s="167">
        <v>127.978567</v>
      </c>
      <c r="I41" s="97">
        <v>10834</v>
      </c>
      <c r="J41" s="167">
        <v>124.649397</v>
      </c>
      <c r="K41" s="97">
        <v>306</v>
      </c>
      <c r="L41" s="167">
        <v>76.754971</v>
      </c>
      <c r="M41" s="166">
        <v>16335</v>
      </c>
      <c r="N41" s="167">
        <v>2039.985631</v>
      </c>
      <c r="O41" s="97">
        <v>17</v>
      </c>
      <c r="P41" s="167">
        <v>41.96</v>
      </c>
      <c r="Q41" s="165">
        <v>1.61</v>
      </c>
      <c r="R41" s="167">
        <v>238.65</v>
      </c>
      <c r="S41" s="167">
        <v>2266.91</v>
      </c>
      <c r="T41" s="166">
        <v>561959</v>
      </c>
      <c r="U41" s="166">
        <v>1942.13</v>
      </c>
      <c r="V41" s="167">
        <v>372.43</v>
      </c>
      <c r="W41" s="97">
        <v>1392</v>
      </c>
      <c r="X41" s="180">
        <v>2221.432267</v>
      </c>
      <c r="Y41" s="180">
        <v>202.486955</v>
      </c>
      <c r="Z41" s="180">
        <v>137.383113</v>
      </c>
      <c r="AA41" s="183"/>
    </row>
    <row r="42" s="142" customFormat="1" ht="15.6" spans="1:27">
      <c r="A42" s="148" t="s">
        <v>27</v>
      </c>
      <c r="B42" s="159">
        <f t="shared" si="6"/>
        <v>1862.26</v>
      </c>
      <c r="C42" s="158">
        <f>B42/B45*100</f>
        <v>19.5193256929305</v>
      </c>
      <c r="D42" s="159">
        <v>54.7125921125871</v>
      </c>
      <c r="E42" s="148">
        <v>4669</v>
      </c>
      <c r="F42" s="148">
        <v>787.97</v>
      </c>
      <c r="G42" s="148">
        <v>854</v>
      </c>
      <c r="H42" s="148">
        <v>155.48</v>
      </c>
      <c r="I42" s="148">
        <v>5727</v>
      </c>
      <c r="J42" s="148">
        <v>64.82</v>
      </c>
      <c r="K42" s="148">
        <v>0</v>
      </c>
      <c r="L42" s="148">
        <v>0</v>
      </c>
      <c r="M42" s="148">
        <v>11250</v>
      </c>
      <c r="N42" s="148">
        <v>1008.27</v>
      </c>
      <c r="O42" s="148">
        <v>7</v>
      </c>
      <c r="P42" s="148">
        <v>42.65</v>
      </c>
      <c r="Q42" s="159">
        <v>0</v>
      </c>
      <c r="R42" s="148">
        <v>44.53</v>
      </c>
      <c r="S42" s="148">
        <v>668.59</v>
      </c>
      <c r="T42" s="148">
        <v>0</v>
      </c>
      <c r="U42" s="148">
        <v>0</v>
      </c>
      <c r="V42" s="148">
        <v>98.22</v>
      </c>
      <c r="W42" s="148">
        <v>0</v>
      </c>
      <c r="X42" s="148">
        <v>0</v>
      </c>
      <c r="Y42" s="148">
        <v>121.09</v>
      </c>
      <c r="Z42" s="148">
        <v>68.27</v>
      </c>
      <c r="AA42" s="182"/>
    </row>
    <row r="43" s="142" customFormat="1" ht="15.6" spans="1:27">
      <c r="A43" s="148" t="s">
        <v>28</v>
      </c>
      <c r="B43" s="159">
        <f t="shared" si="6"/>
        <v>150.09</v>
      </c>
      <c r="C43" s="158">
        <f>B43/B45*100</f>
        <v>1.57317216352815</v>
      </c>
      <c r="D43" s="159">
        <v>14.9674454232095</v>
      </c>
      <c r="E43" s="148">
        <v>172</v>
      </c>
      <c r="F43" s="148">
        <v>67.61</v>
      </c>
      <c r="G43" s="148">
        <v>100</v>
      </c>
      <c r="H43" s="148">
        <v>31.35</v>
      </c>
      <c r="I43" s="148">
        <v>1676</v>
      </c>
      <c r="J43" s="148">
        <v>18.95</v>
      </c>
      <c r="K43" s="148">
        <v>2</v>
      </c>
      <c r="L43" s="148">
        <v>0.21</v>
      </c>
      <c r="M43" s="148">
        <v>1950</v>
      </c>
      <c r="N43" s="148">
        <v>118.12</v>
      </c>
      <c r="O43" s="148">
        <v>0</v>
      </c>
      <c r="P43" s="148">
        <v>0</v>
      </c>
      <c r="Q43" s="159">
        <v>0</v>
      </c>
      <c r="R43" s="148">
        <v>7.92</v>
      </c>
      <c r="S43" s="148">
        <v>0</v>
      </c>
      <c r="T43" s="148">
        <v>0</v>
      </c>
      <c r="U43" s="148">
        <v>0</v>
      </c>
      <c r="V43" s="148">
        <v>24.05</v>
      </c>
      <c r="W43" s="148">
        <v>346</v>
      </c>
      <c r="X43" s="148">
        <v>97.92</v>
      </c>
      <c r="Y43" s="148">
        <v>0</v>
      </c>
      <c r="Z43" s="148">
        <v>0</v>
      </c>
      <c r="AA43" s="182"/>
    </row>
    <row r="44" s="142" customFormat="1" ht="15.6" spans="1:27">
      <c r="A44" s="148" t="s">
        <v>30</v>
      </c>
      <c r="B44" s="159">
        <f t="shared" si="6"/>
        <v>624.570336792453</v>
      </c>
      <c r="C44" s="158">
        <f>B44/B45*100</f>
        <v>6.5464499167652</v>
      </c>
      <c r="D44" s="159">
        <v>38.994001539242</v>
      </c>
      <c r="E44" s="148">
        <v>1196</v>
      </c>
      <c r="F44" s="159">
        <v>296.309333018868</v>
      </c>
      <c r="G44" s="148">
        <v>1779</v>
      </c>
      <c r="H44" s="159">
        <v>286.98</v>
      </c>
      <c r="I44" s="148">
        <v>2</v>
      </c>
      <c r="J44" s="159">
        <v>0.024</v>
      </c>
      <c r="K44" s="148">
        <v>0</v>
      </c>
      <c r="L44" s="148">
        <v>0</v>
      </c>
      <c r="M44" s="148">
        <v>2977</v>
      </c>
      <c r="N44" s="159">
        <v>583.313333018868</v>
      </c>
      <c r="O44" s="148">
        <v>1</v>
      </c>
      <c r="P44" s="159">
        <v>0.0818867924528302</v>
      </c>
      <c r="Q44" s="159">
        <v>0.00283018867924528</v>
      </c>
      <c r="R44" s="159">
        <v>31.745758490566</v>
      </c>
      <c r="S44" s="148">
        <v>0</v>
      </c>
      <c r="T44" s="148">
        <v>0</v>
      </c>
      <c r="U44" s="148">
        <v>0</v>
      </c>
      <c r="V44" s="159">
        <v>9.42652830188672</v>
      </c>
      <c r="W44" s="148">
        <v>43</v>
      </c>
      <c r="X44" s="159">
        <v>262.15</v>
      </c>
      <c r="Y44" s="159">
        <v>65.87</v>
      </c>
      <c r="Z44" s="159">
        <v>41.74</v>
      </c>
      <c r="AA44" s="182"/>
    </row>
    <row r="45" s="142" customFormat="1" ht="15.6" spans="1:27">
      <c r="A45" s="148" t="s">
        <v>34</v>
      </c>
      <c r="B45" s="159">
        <f t="shared" si="6"/>
        <v>9540.59596779245</v>
      </c>
      <c r="C45" s="168"/>
      <c r="D45" s="159">
        <v>18.69</v>
      </c>
      <c r="E45" s="160">
        <f t="shared" ref="E45:Z45" si="7">SUM(E41:E44)</f>
        <v>10844</v>
      </c>
      <c r="F45" s="159">
        <f t="shared" si="7"/>
        <v>2862.49202901887</v>
      </c>
      <c r="G45" s="159">
        <f t="shared" si="7"/>
        <v>3121</v>
      </c>
      <c r="H45" s="159">
        <f t="shared" si="7"/>
        <v>601.788567</v>
      </c>
      <c r="I45" s="159">
        <f t="shared" si="7"/>
        <v>18239</v>
      </c>
      <c r="J45" s="159">
        <f t="shared" si="7"/>
        <v>208.443397</v>
      </c>
      <c r="K45" s="159">
        <f t="shared" si="7"/>
        <v>308</v>
      </c>
      <c r="L45" s="159">
        <f t="shared" si="7"/>
        <v>76.964971</v>
      </c>
      <c r="M45" s="159">
        <f t="shared" si="7"/>
        <v>32512</v>
      </c>
      <c r="N45" s="159">
        <f t="shared" si="7"/>
        <v>3749.68896401887</v>
      </c>
      <c r="O45" s="159">
        <f t="shared" si="7"/>
        <v>25</v>
      </c>
      <c r="P45" s="159">
        <f t="shared" si="7"/>
        <v>84.6918867924528</v>
      </c>
      <c r="Q45" s="159">
        <f t="shared" si="7"/>
        <v>1.61283018867925</v>
      </c>
      <c r="R45" s="159">
        <f t="shared" si="7"/>
        <v>322.845758490566</v>
      </c>
      <c r="S45" s="159">
        <f t="shared" si="7"/>
        <v>2935.5</v>
      </c>
      <c r="T45" s="160">
        <f t="shared" si="7"/>
        <v>561959</v>
      </c>
      <c r="U45" s="159">
        <f t="shared" si="7"/>
        <v>1942.13</v>
      </c>
      <c r="V45" s="159">
        <f t="shared" si="7"/>
        <v>504.126528301887</v>
      </c>
      <c r="W45" s="159">
        <f t="shared" si="7"/>
        <v>1781</v>
      </c>
      <c r="X45" s="159">
        <f t="shared" si="7"/>
        <v>2581.502267</v>
      </c>
      <c r="Y45" s="159">
        <f t="shared" si="7"/>
        <v>389.446955</v>
      </c>
      <c r="Z45" s="159">
        <f t="shared" si="7"/>
        <v>247.393113</v>
      </c>
      <c r="AA45" s="182"/>
    </row>
    <row r="46" s="142" customFormat="1" ht="20.4" spans="1:27">
      <c r="A46" s="162" t="s">
        <v>39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79"/>
      <c r="R46" s="162"/>
      <c r="S46" s="162"/>
      <c r="T46" s="162"/>
      <c r="U46" s="162"/>
      <c r="V46" s="162"/>
      <c r="W46" s="162"/>
      <c r="X46" s="162"/>
      <c r="Y46" s="162"/>
      <c r="Z46" s="162"/>
      <c r="AA46" s="182"/>
    </row>
    <row r="47" s="142" customFormat="1" ht="15.6" spans="1:27">
      <c r="A47" s="147" t="s">
        <v>2</v>
      </c>
      <c r="B47" s="148" t="s">
        <v>3</v>
      </c>
      <c r="C47" s="149" t="s">
        <v>4</v>
      </c>
      <c r="D47" s="150" t="s">
        <v>5</v>
      </c>
      <c r="E47" s="151" t="s">
        <v>6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48" t="s">
        <v>7</v>
      </c>
      <c r="P47" s="148"/>
      <c r="Q47" s="172" t="s">
        <v>8</v>
      </c>
      <c r="R47" s="150" t="s">
        <v>9</v>
      </c>
      <c r="S47" s="150" t="s">
        <v>10</v>
      </c>
      <c r="T47" s="173" t="s">
        <v>11</v>
      </c>
      <c r="U47" s="174"/>
      <c r="V47" s="150" t="s">
        <v>12</v>
      </c>
      <c r="W47" s="151" t="s">
        <v>13</v>
      </c>
      <c r="X47" s="151" t="s">
        <v>14</v>
      </c>
      <c r="Y47" s="151" t="s">
        <v>15</v>
      </c>
      <c r="Z47" s="151" t="s">
        <v>16</v>
      </c>
      <c r="AA47" s="182"/>
    </row>
    <row r="48" s="142" customFormat="1" ht="15.6" spans="1:27">
      <c r="A48" s="147"/>
      <c r="B48" s="148"/>
      <c r="C48" s="152"/>
      <c r="D48" s="153"/>
      <c r="E48" s="151" t="s">
        <v>17</v>
      </c>
      <c r="F48" s="151"/>
      <c r="G48" s="154" t="s">
        <v>18</v>
      </c>
      <c r="H48" s="155"/>
      <c r="I48" s="148" t="s">
        <v>19</v>
      </c>
      <c r="J48" s="148"/>
      <c r="K48" s="148" t="s">
        <v>20</v>
      </c>
      <c r="L48" s="148"/>
      <c r="M48" s="148" t="s">
        <v>21</v>
      </c>
      <c r="N48" s="148"/>
      <c r="O48" s="148"/>
      <c r="P48" s="148"/>
      <c r="Q48" s="175"/>
      <c r="R48" s="153"/>
      <c r="S48" s="157"/>
      <c r="T48" s="176"/>
      <c r="U48" s="177"/>
      <c r="V48" s="153"/>
      <c r="W48" s="151"/>
      <c r="X48" s="151"/>
      <c r="Y48" s="151"/>
      <c r="Z48" s="151"/>
      <c r="AA48" s="182"/>
    </row>
    <row r="49" s="142" customFormat="1" ht="24" spans="1:27">
      <c r="A49" s="147"/>
      <c r="B49" s="148"/>
      <c r="C49" s="156"/>
      <c r="D49" s="157"/>
      <c r="E49" s="151" t="s">
        <v>22</v>
      </c>
      <c r="F49" s="148" t="s">
        <v>23</v>
      </c>
      <c r="G49" s="151" t="s">
        <v>22</v>
      </c>
      <c r="H49" s="148" t="s">
        <v>23</v>
      </c>
      <c r="I49" s="151" t="s">
        <v>22</v>
      </c>
      <c r="J49" s="148" t="s">
        <v>23</v>
      </c>
      <c r="K49" s="151" t="s">
        <v>22</v>
      </c>
      <c r="L49" s="159" t="s">
        <v>23</v>
      </c>
      <c r="M49" s="151" t="s">
        <v>22</v>
      </c>
      <c r="N49" s="148" t="s">
        <v>23</v>
      </c>
      <c r="O49" s="151" t="s">
        <v>24</v>
      </c>
      <c r="P49" s="148" t="s">
        <v>23</v>
      </c>
      <c r="Q49" s="178"/>
      <c r="R49" s="157"/>
      <c r="S49" s="151" t="s">
        <v>23</v>
      </c>
      <c r="T49" s="151" t="s">
        <v>25</v>
      </c>
      <c r="U49" s="151" t="s">
        <v>23</v>
      </c>
      <c r="V49" s="157"/>
      <c r="W49" s="151"/>
      <c r="X49" s="151"/>
      <c r="Y49" s="151"/>
      <c r="Z49" s="151"/>
      <c r="AA49" s="182"/>
    </row>
    <row r="50" s="142" customFormat="1" ht="15.6" spans="1:27">
      <c r="A50" s="148" t="s">
        <v>26</v>
      </c>
      <c r="B50" s="159">
        <f t="shared" ref="B50:B54" si="8">N50+P50+Q50+R50+S50+U50+V50</f>
        <v>1944.884174</v>
      </c>
      <c r="C50" s="158">
        <f>B50/B54*100</f>
        <v>58.83004639474</v>
      </c>
      <c r="D50" s="165">
        <v>31.0259869744513</v>
      </c>
      <c r="E50" s="166">
        <v>2848</v>
      </c>
      <c r="F50" s="167">
        <v>955.071724</v>
      </c>
      <c r="G50" s="97">
        <v>117</v>
      </c>
      <c r="H50" s="167">
        <v>38.031548</v>
      </c>
      <c r="I50" s="97">
        <v>1504</v>
      </c>
      <c r="J50" s="167">
        <v>17.191506</v>
      </c>
      <c r="K50" s="97">
        <v>42</v>
      </c>
      <c r="L50" s="167">
        <v>6.289396</v>
      </c>
      <c r="M50" s="166">
        <v>4511</v>
      </c>
      <c r="N50" s="167">
        <v>1016.584174</v>
      </c>
      <c r="O50" s="97">
        <v>6</v>
      </c>
      <c r="P50" s="167">
        <v>6.65</v>
      </c>
      <c r="Q50" s="165">
        <v>0.04</v>
      </c>
      <c r="R50" s="167">
        <v>86.41</v>
      </c>
      <c r="S50" s="167">
        <v>34.07</v>
      </c>
      <c r="T50" s="166">
        <v>215326</v>
      </c>
      <c r="U50" s="166">
        <v>744.16</v>
      </c>
      <c r="V50" s="167">
        <v>56.97</v>
      </c>
      <c r="W50" s="97">
        <v>558</v>
      </c>
      <c r="X50" s="180">
        <v>428.386779</v>
      </c>
      <c r="Y50" s="180">
        <v>126.583347</v>
      </c>
      <c r="Z50" s="180">
        <v>103.435791</v>
      </c>
      <c r="AA50" s="182"/>
    </row>
    <row r="51" s="142" customFormat="1" ht="15.6" spans="1:27">
      <c r="A51" s="148" t="s">
        <v>27</v>
      </c>
      <c r="B51" s="159">
        <f t="shared" si="8"/>
        <v>344.71</v>
      </c>
      <c r="C51" s="158">
        <f>B51/B54*100</f>
        <v>10.4269989770254</v>
      </c>
      <c r="D51" s="158">
        <v>34.557732844094</v>
      </c>
      <c r="E51" s="148">
        <v>1986</v>
      </c>
      <c r="F51" s="148">
        <v>283.5</v>
      </c>
      <c r="G51" s="148">
        <v>183</v>
      </c>
      <c r="H51" s="148">
        <v>32.46</v>
      </c>
      <c r="I51" s="148">
        <v>457</v>
      </c>
      <c r="J51" s="148">
        <v>5.17</v>
      </c>
      <c r="K51" s="148">
        <v>0</v>
      </c>
      <c r="L51" s="148">
        <v>0</v>
      </c>
      <c r="M51" s="148">
        <v>2626</v>
      </c>
      <c r="N51" s="148">
        <v>321.13</v>
      </c>
      <c r="O51" s="148">
        <v>0</v>
      </c>
      <c r="P51" s="148">
        <v>0</v>
      </c>
      <c r="Q51" s="159">
        <v>0</v>
      </c>
      <c r="R51" s="148">
        <v>6.68</v>
      </c>
      <c r="S51" s="148">
        <v>0</v>
      </c>
      <c r="T51" s="148">
        <v>0</v>
      </c>
      <c r="U51" s="148">
        <v>0</v>
      </c>
      <c r="V51" s="148">
        <v>16.9</v>
      </c>
      <c r="W51" s="148">
        <v>0</v>
      </c>
      <c r="X51" s="148">
        <v>0</v>
      </c>
      <c r="Y51" s="148">
        <v>39.5</v>
      </c>
      <c r="Z51" s="148">
        <v>29.86</v>
      </c>
      <c r="AA51" s="182"/>
    </row>
    <row r="52" s="142" customFormat="1" ht="15.6" spans="1:27">
      <c r="A52" s="148" t="s">
        <v>28</v>
      </c>
      <c r="B52" s="159">
        <f t="shared" si="8"/>
        <v>839.05</v>
      </c>
      <c r="C52" s="158">
        <f>B52/B54*100</f>
        <v>25.3800977391812</v>
      </c>
      <c r="D52" s="158">
        <v>-31.0881509892655</v>
      </c>
      <c r="E52" s="148">
        <v>508</v>
      </c>
      <c r="F52" s="148">
        <v>194.28</v>
      </c>
      <c r="G52" s="148">
        <v>61</v>
      </c>
      <c r="H52" s="148">
        <v>19.21</v>
      </c>
      <c r="I52" s="148">
        <v>770</v>
      </c>
      <c r="J52" s="148">
        <v>8.7</v>
      </c>
      <c r="K52" s="148">
        <v>0</v>
      </c>
      <c r="L52" s="148">
        <v>0</v>
      </c>
      <c r="M52" s="148">
        <v>1339</v>
      </c>
      <c r="N52" s="148">
        <v>222.19</v>
      </c>
      <c r="O52" s="148">
        <v>1</v>
      </c>
      <c r="P52" s="148">
        <v>1.67</v>
      </c>
      <c r="Q52" s="159">
        <v>0</v>
      </c>
      <c r="R52" s="148">
        <v>37.3</v>
      </c>
      <c r="S52" s="148">
        <v>473.75</v>
      </c>
      <c r="T52" s="148">
        <v>0</v>
      </c>
      <c r="U52" s="148">
        <v>0</v>
      </c>
      <c r="V52" s="148">
        <v>104.14</v>
      </c>
      <c r="W52" s="148">
        <v>852</v>
      </c>
      <c r="X52" s="148">
        <v>605.28</v>
      </c>
      <c r="Y52" s="148">
        <v>0</v>
      </c>
      <c r="Z52" s="148">
        <v>0</v>
      </c>
      <c r="AA52" s="182"/>
    </row>
    <row r="53" s="142" customFormat="1" spans="1:26">
      <c r="A53" s="148" t="s">
        <v>30</v>
      </c>
      <c r="B53" s="159">
        <f t="shared" si="8"/>
        <v>177.292661320755</v>
      </c>
      <c r="C53" s="158">
        <f>B53/B54*100</f>
        <v>5.36285688905346</v>
      </c>
      <c r="D53" s="159" t="s">
        <v>36</v>
      </c>
      <c r="E53" s="148">
        <v>513</v>
      </c>
      <c r="F53" s="159">
        <v>103.844069811321</v>
      </c>
      <c r="G53" s="148">
        <v>340</v>
      </c>
      <c r="H53" s="148">
        <v>56.07</v>
      </c>
      <c r="I53" s="148">
        <v>0</v>
      </c>
      <c r="J53" s="148">
        <v>0</v>
      </c>
      <c r="K53" s="148">
        <v>0</v>
      </c>
      <c r="L53" s="148">
        <v>0</v>
      </c>
      <c r="M53" s="148">
        <v>853</v>
      </c>
      <c r="N53" s="159">
        <v>159.914069811321</v>
      </c>
      <c r="O53" s="148">
        <v>0</v>
      </c>
      <c r="P53" s="148">
        <v>0</v>
      </c>
      <c r="Q53" s="159">
        <v>0.055</v>
      </c>
      <c r="R53" s="159">
        <v>6.24042924528302</v>
      </c>
      <c r="S53" s="159">
        <v>6.22867924528302</v>
      </c>
      <c r="T53" s="148">
        <v>0</v>
      </c>
      <c r="U53" s="148">
        <v>0</v>
      </c>
      <c r="V53" s="159">
        <v>4.85448301886791</v>
      </c>
      <c r="W53" s="148">
        <v>38</v>
      </c>
      <c r="X53" s="148">
        <v>26.61</v>
      </c>
      <c r="Y53" s="148">
        <v>20.42</v>
      </c>
      <c r="Z53" s="148">
        <v>13.91</v>
      </c>
    </row>
    <row r="54" s="142" customFormat="1" spans="1:26">
      <c r="A54" s="148" t="s">
        <v>34</v>
      </c>
      <c r="B54" s="159">
        <f t="shared" si="8"/>
        <v>3305.93683532075</v>
      </c>
      <c r="C54" s="168"/>
      <c r="D54" s="148">
        <v>11.76</v>
      </c>
      <c r="E54" s="160">
        <f t="shared" ref="E54:Z54" si="9">SUM(E50:E53)</f>
        <v>5855</v>
      </c>
      <c r="F54" s="159">
        <f t="shared" si="9"/>
        <v>1536.69579381132</v>
      </c>
      <c r="G54" s="160">
        <f t="shared" si="9"/>
        <v>701</v>
      </c>
      <c r="H54" s="159">
        <f t="shared" si="9"/>
        <v>145.771548</v>
      </c>
      <c r="I54" s="160">
        <f t="shared" si="9"/>
        <v>2731</v>
      </c>
      <c r="J54" s="159">
        <f t="shared" si="9"/>
        <v>31.061506</v>
      </c>
      <c r="K54" s="160">
        <f t="shared" si="9"/>
        <v>42</v>
      </c>
      <c r="L54" s="159">
        <f t="shared" si="9"/>
        <v>6.289396</v>
      </c>
      <c r="M54" s="160">
        <f t="shared" si="9"/>
        <v>9329</v>
      </c>
      <c r="N54" s="159">
        <f t="shared" si="9"/>
        <v>1719.81824381132</v>
      </c>
      <c r="O54" s="160">
        <f t="shared" si="9"/>
        <v>7</v>
      </c>
      <c r="P54" s="159">
        <f t="shared" si="9"/>
        <v>8.32</v>
      </c>
      <c r="Q54" s="159">
        <f t="shared" si="9"/>
        <v>0.095</v>
      </c>
      <c r="R54" s="159">
        <f t="shared" si="9"/>
        <v>136.630429245283</v>
      </c>
      <c r="S54" s="159">
        <f t="shared" si="9"/>
        <v>514.048679245283</v>
      </c>
      <c r="T54" s="160">
        <f t="shared" si="9"/>
        <v>215326</v>
      </c>
      <c r="U54" s="159">
        <f t="shared" si="9"/>
        <v>744.16</v>
      </c>
      <c r="V54" s="159">
        <f t="shared" si="9"/>
        <v>182.864483018868</v>
      </c>
      <c r="W54" s="160">
        <f t="shared" si="9"/>
        <v>1448</v>
      </c>
      <c r="X54" s="159">
        <f t="shared" si="9"/>
        <v>1060.276779</v>
      </c>
      <c r="Y54" s="159">
        <f t="shared" si="9"/>
        <v>186.503347</v>
      </c>
      <c r="Z54" s="159">
        <f t="shared" si="9"/>
        <v>147.205791</v>
      </c>
    </row>
    <row r="55" s="142" customFormat="1" ht="20.4" spans="1:26">
      <c r="A55" s="162" t="s">
        <v>40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79"/>
      <c r="R55" s="162"/>
      <c r="S55" s="162"/>
      <c r="T55" s="162"/>
      <c r="U55" s="162"/>
      <c r="V55" s="162"/>
      <c r="W55" s="162"/>
      <c r="X55" s="162"/>
      <c r="Y55" s="162"/>
      <c r="Z55" s="162"/>
    </row>
    <row r="56" s="142" customFormat="1" spans="1:26">
      <c r="A56" s="147" t="s">
        <v>2</v>
      </c>
      <c r="B56" s="148" t="s">
        <v>3</v>
      </c>
      <c r="C56" s="149" t="s">
        <v>4</v>
      </c>
      <c r="D56" s="150" t="s">
        <v>5</v>
      </c>
      <c r="E56" s="151" t="s">
        <v>6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48" t="s">
        <v>7</v>
      </c>
      <c r="P56" s="148"/>
      <c r="Q56" s="172" t="s">
        <v>8</v>
      </c>
      <c r="R56" s="150" t="s">
        <v>9</v>
      </c>
      <c r="S56" s="150" t="s">
        <v>10</v>
      </c>
      <c r="T56" s="173" t="s">
        <v>11</v>
      </c>
      <c r="U56" s="174"/>
      <c r="V56" s="150" t="s">
        <v>12</v>
      </c>
      <c r="W56" s="151" t="s">
        <v>13</v>
      </c>
      <c r="X56" s="151" t="s">
        <v>14</v>
      </c>
      <c r="Y56" s="151" t="s">
        <v>15</v>
      </c>
      <c r="Z56" s="151" t="s">
        <v>16</v>
      </c>
    </row>
    <row r="57" s="142" customFormat="1" spans="1:26">
      <c r="A57" s="147"/>
      <c r="B57" s="148"/>
      <c r="C57" s="152"/>
      <c r="D57" s="153"/>
      <c r="E57" s="151" t="s">
        <v>17</v>
      </c>
      <c r="F57" s="151"/>
      <c r="G57" s="154" t="s">
        <v>18</v>
      </c>
      <c r="H57" s="155"/>
      <c r="I57" s="148" t="s">
        <v>19</v>
      </c>
      <c r="J57" s="148"/>
      <c r="K57" s="148" t="s">
        <v>20</v>
      </c>
      <c r="L57" s="148"/>
      <c r="M57" s="148" t="s">
        <v>21</v>
      </c>
      <c r="N57" s="148"/>
      <c r="O57" s="148"/>
      <c r="P57" s="148"/>
      <c r="Q57" s="175"/>
      <c r="R57" s="153"/>
      <c r="S57" s="157"/>
      <c r="T57" s="176"/>
      <c r="U57" s="177"/>
      <c r="V57" s="153"/>
      <c r="W57" s="151"/>
      <c r="X57" s="151"/>
      <c r="Y57" s="151"/>
      <c r="Z57" s="151"/>
    </row>
    <row r="58" s="142" customFormat="1" ht="24" spans="1:26">
      <c r="A58" s="147"/>
      <c r="B58" s="148"/>
      <c r="C58" s="156"/>
      <c r="D58" s="157"/>
      <c r="E58" s="151" t="s">
        <v>22</v>
      </c>
      <c r="F58" s="148" t="s">
        <v>23</v>
      </c>
      <c r="G58" s="151" t="s">
        <v>22</v>
      </c>
      <c r="H58" s="148" t="s">
        <v>23</v>
      </c>
      <c r="I58" s="151" t="s">
        <v>22</v>
      </c>
      <c r="J58" s="148" t="s">
        <v>23</v>
      </c>
      <c r="K58" s="151" t="s">
        <v>22</v>
      </c>
      <c r="L58" s="159" t="s">
        <v>23</v>
      </c>
      <c r="M58" s="151" t="s">
        <v>22</v>
      </c>
      <c r="N58" s="148" t="s">
        <v>23</v>
      </c>
      <c r="O58" s="151" t="s">
        <v>24</v>
      </c>
      <c r="P58" s="148" t="s">
        <v>23</v>
      </c>
      <c r="Q58" s="178"/>
      <c r="R58" s="157"/>
      <c r="S58" s="151" t="s">
        <v>23</v>
      </c>
      <c r="T58" s="151" t="s">
        <v>25</v>
      </c>
      <c r="U58" s="151" t="s">
        <v>23</v>
      </c>
      <c r="V58" s="157"/>
      <c r="W58" s="151"/>
      <c r="X58" s="151"/>
      <c r="Y58" s="151"/>
      <c r="Z58" s="151"/>
    </row>
    <row r="59" s="142" customFormat="1" spans="1:26">
      <c r="A59" s="148" t="s">
        <v>26</v>
      </c>
      <c r="B59" s="159">
        <f t="shared" ref="B59:B62" si="10">N59+P59+Q59+R59+S59+U59+V59</f>
        <v>1868.809139</v>
      </c>
      <c r="C59" s="158">
        <f>B59/B62*100</f>
        <v>69.1734151080312</v>
      </c>
      <c r="D59" s="165">
        <v>21.8182573663705</v>
      </c>
      <c r="E59" s="166">
        <v>3879</v>
      </c>
      <c r="F59" s="167">
        <v>1236.07992</v>
      </c>
      <c r="G59" s="97">
        <v>80</v>
      </c>
      <c r="H59" s="167">
        <v>24.700218</v>
      </c>
      <c r="I59" s="97">
        <v>4555</v>
      </c>
      <c r="J59" s="167">
        <v>51.783779</v>
      </c>
      <c r="K59" s="97">
        <v>29</v>
      </c>
      <c r="L59" s="167">
        <v>4.686722</v>
      </c>
      <c r="M59" s="166">
        <v>8543</v>
      </c>
      <c r="N59" s="167">
        <v>1317.250639</v>
      </c>
      <c r="O59" s="97">
        <v>1</v>
      </c>
      <c r="P59" s="167">
        <v>0.33</v>
      </c>
      <c r="Q59" s="165">
        <v>0.06</v>
      </c>
      <c r="R59" s="167">
        <v>34.18</v>
      </c>
      <c r="S59" s="167">
        <v>363.2485</v>
      </c>
      <c r="T59" s="166">
        <v>0</v>
      </c>
      <c r="U59" s="166">
        <v>0</v>
      </c>
      <c r="V59" s="167">
        <v>153.74</v>
      </c>
      <c r="W59" s="97">
        <v>1008</v>
      </c>
      <c r="X59" s="180">
        <v>567.878521</v>
      </c>
      <c r="Y59" s="180">
        <v>143.698122</v>
      </c>
      <c r="Z59" s="180">
        <v>110.386663</v>
      </c>
    </row>
    <row r="60" s="142" customFormat="1" spans="1:26">
      <c r="A60" s="148" t="s">
        <v>27</v>
      </c>
      <c r="B60" s="159">
        <f t="shared" si="10"/>
        <v>789.44</v>
      </c>
      <c r="C60" s="158">
        <f>B60/B62*100</f>
        <v>29.2208870789796</v>
      </c>
      <c r="D60" s="159">
        <v>-8.0067587251646</v>
      </c>
      <c r="E60" s="148">
        <v>3760</v>
      </c>
      <c r="F60" s="148">
        <v>693.39</v>
      </c>
      <c r="G60" s="169">
        <v>222</v>
      </c>
      <c r="H60" s="148">
        <v>39.26</v>
      </c>
      <c r="I60" s="169">
        <v>384</v>
      </c>
      <c r="J60" s="148">
        <v>4.35</v>
      </c>
      <c r="K60" s="169">
        <v>0</v>
      </c>
      <c r="L60" s="148">
        <v>0</v>
      </c>
      <c r="M60" s="169">
        <v>4366</v>
      </c>
      <c r="N60" s="148">
        <v>737</v>
      </c>
      <c r="O60" s="169">
        <v>20</v>
      </c>
      <c r="P60" s="148">
        <v>23.97</v>
      </c>
      <c r="Q60" s="159">
        <v>0</v>
      </c>
      <c r="R60" s="148">
        <v>9.66</v>
      </c>
      <c r="S60" s="148">
        <v>0</v>
      </c>
      <c r="T60" s="169">
        <v>0</v>
      </c>
      <c r="U60" s="148">
        <v>0</v>
      </c>
      <c r="V60" s="148">
        <v>18.81</v>
      </c>
      <c r="W60" s="148">
        <v>0</v>
      </c>
      <c r="X60" s="148">
        <v>0</v>
      </c>
      <c r="Y60" s="148">
        <v>71.23</v>
      </c>
      <c r="Z60" s="148">
        <v>45.05</v>
      </c>
    </row>
    <row r="61" s="142" customFormat="1" spans="1:26">
      <c r="A61" s="148" t="s">
        <v>32</v>
      </c>
      <c r="B61" s="159">
        <f t="shared" si="10"/>
        <v>43.38</v>
      </c>
      <c r="C61" s="158">
        <f>B61/B62*100</f>
        <v>1.60569781298913</v>
      </c>
      <c r="D61" s="159">
        <v>-88.9421361203161</v>
      </c>
      <c r="E61" s="148">
        <v>0</v>
      </c>
      <c r="F61" s="148">
        <v>0</v>
      </c>
      <c r="G61" s="169">
        <v>0</v>
      </c>
      <c r="H61" s="148">
        <v>0</v>
      </c>
      <c r="I61" s="169">
        <v>0</v>
      </c>
      <c r="J61" s="148">
        <v>0</v>
      </c>
      <c r="K61" s="169">
        <v>0</v>
      </c>
      <c r="L61" s="148">
        <v>0</v>
      </c>
      <c r="M61" s="169">
        <v>0</v>
      </c>
      <c r="N61" s="148">
        <v>0</v>
      </c>
      <c r="O61" s="169">
        <v>0</v>
      </c>
      <c r="P61" s="148">
        <v>0</v>
      </c>
      <c r="Q61" s="159">
        <v>0</v>
      </c>
      <c r="R61" s="148">
        <v>0</v>
      </c>
      <c r="S61" s="148">
        <v>43.38</v>
      </c>
      <c r="T61" s="169">
        <v>0</v>
      </c>
      <c r="U61" s="148">
        <v>0</v>
      </c>
      <c r="V61" s="148">
        <v>0</v>
      </c>
      <c r="W61" s="148">
        <v>4645</v>
      </c>
      <c r="X61" s="148">
        <v>258.83</v>
      </c>
      <c r="Y61" s="148">
        <v>0</v>
      </c>
      <c r="Z61" s="148">
        <v>0</v>
      </c>
    </row>
    <row r="62" s="142" customFormat="1" spans="1:26">
      <c r="A62" s="148" t="s">
        <v>34</v>
      </c>
      <c r="B62" s="159">
        <f t="shared" si="10"/>
        <v>2701.629139</v>
      </c>
      <c r="C62" s="168"/>
      <c r="D62" s="159">
        <v>-2.98</v>
      </c>
      <c r="E62" s="160">
        <f t="shared" ref="E62:Z62" si="11">SUM(E59:E61)</f>
        <v>7639</v>
      </c>
      <c r="F62" s="159">
        <f t="shared" si="11"/>
        <v>1929.46992</v>
      </c>
      <c r="G62" s="160">
        <f t="shared" si="11"/>
        <v>302</v>
      </c>
      <c r="H62" s="159">
        <f t="shared" si="11"/>
        <v>63.960218</v>
      </c>
      <c r="I62" s="160">
        <f t="shared" si="11"/>
        <v>4939</v>
      </c>
      <c r="J62" s="159">
        <f t="shared" si="11"/>
        <v>56.133779</v>
      </c>
      <c r="K62" s="160">
        <f t="shared" si="11"/>
        <v>29</v>
      </c>
      <c r="L62" s="159">
        <f t="shared" si="11"/>
        <v>4.686722</v>
      </c>
      <c r="M62" s="160">
        <f t="shared" si="11"/>
        <v>12909</v>
      </c>
      <c r="N62" s="159">
        <f t="shared" si="11"/>
        <v>2054.250639</v>
      </c>
      <c r="O62" s="160">
        <f t="shared" si="11"/>
        <v>21</v>
      </c>
      <c r="P62" s="159">
        <f t="shared" si="11"/>
        <v>24.3</v>
      </c>
      <c r="Q62" s="159">
        <f t="shared" si="11"/>
        <v>0.06</v>
      </c>
      <c r="R62" s="159">
        <f t="shared" si="11"/>
        <v>43.84</v>
      </c>
      <c r="S62" s="160">
        <f t="shared" si="11"/>
        <v>406.6285</v>
      </c>
      <c r="T62" s="160">
        <f t="shared" si="11"/>
        <v>0</v>
      </c>
      <c r="U62" s="159">
        <f t="shared" si="11"/>
        <v>0</v>
      </c>
      <c r="V62" s="159">
        <f t="shared" si="11"/>
        <v>172.55</v>
      </c>
      <c r="W62" s="160">
        <f t="shared" si="11"/>
        <v>5653</v>
      </c>
      <c r="X62" s="159">
        <f t="shared" si="11"/>
        <v>826.708521</v>
      </c>
      <c r="Y62" s="159">
        <f t="shared" si="11"/>
        <v>214.928122</v>
      </c>
      <c r="Z62" s="159">
        <f t="shared" si="11"/>
        <v>155.436663</v>
      </c>
    </row>
    <row r="63" s="142" customFormat="1" ht="20.4" spans="1:26">
      <c r="A63" s="162" t="s">
        <v>41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79"/>
      <c r="R63" s="162"/>
      <c r="S63" s="162"/>
      <c r="T63" s="162"/>
      <c r="U63" s="162"/>
      <c r="V63" s="162"/>
      <c r="W63" s="162"/>
      <c r="X63" s="162"/>
      <c r="Y63" s="162"/>
      <c r="Z63" s="162"/>
    </row>
    <row r="64" s="142" customFormat="1" spans="1:26">
      <c r="A64" s="147" t="s">
        <v>2</v>
      </c>
      <c r="B64" s="148" t="s">
        <v>3</v>
      </c>
      <c r="C64" s="149" t="s">
        <v>4</v>
      </c>
      <c r="D64" s="150" t="s">
        <v>5</v>
      </c>
      <c r="E64" s="151" t="s">
        <v>6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48" t="s">
        <v>7</v>
      </c>
      <c r="P64" s="148"/>
      <c r="Q64" s="172" t="s">
        <v>8</v>
      </c>
      <c r="R64" s="150" t="s">
        <v>9</v>
      </c>
      <c r="S64" s="150" t="s">
        <v>10</v>
      </c>
      <c r="T64" s="173" t="s">
        <v>11</v>
      </c>
      <c r="U64" s="174"/>
      <c r="V64" s="150" t="s">
        <v>12</v>
      </c>
      <c r="W64" s="151" t="s">
        <v>13</v>
      </c>
      <c r="X64" s="151" t="s">
        <v>14</v>
      </c>
      <c r="Y64" s="151" t="s">
        <v>15</v>
      </c>
      <c r="Z64" s="151" t="s">
        <v>16</v>
      </c>
    </row>
    <row r="65" s="142" customFormat="1" spans="1:26">
      <c r="A65" s="147"/>
      <c r="B65" s="148"/>
      <c r="C65" s="152"/>
      <c r="D65" s="153"/>
      <c r="E65" s="151" t="s">
        <v>17</v>
      </c>
      <c r="F65" s="151"/>
      <c r="G65" s="154" t="s">
        <v>18</v>
      </c>
      <c r="H65" s="155"/>
      <c r="I65" s="148" t="s">
        <v>19</v>
      </c>
      <c r="J65" s="148"/>
      <c r="K65" s="148" t="s">
        <v>20</v>
      </c>
      <c r="L65" s="148"/>
      <c r="M65" s="148" t="s">
        <v>21</v>
      </c>
      <c r="N65" s="148"/>
      <c r="O65" s="148"/>
      <c r="P65" s="148"/>
      <c r="Q65" s="175"/>
      <c r="R65" s="153"/>
      <c r="S65" s="157"/>
      <c r="T65" s="176"/>
      <c r="U65" s="177"/>
      <c r="V65" s="153"/>
      <c r="W65" s="151"/>
      <c r="X65" s="151"/>
      <c r="Y65" s="151"/>
      <c r="Z65" s="151"/>
    </row>
    <row r="66" s="142" customFormat="1" ht="24" spans="1:26">
      <c r="A66" s="147"/>
      <c r="B66" s="148"/>
      <c r="C66" s="156"/>
      <c r="D66" s="157"/>
      <c r="E66" s="151" t="s">
        <v>22</v>
      </c>
      <c r="F66" s="148" t="s">
        <v>23</v>
      </c>
      <c r="G66" s="151" t="s">
        <v>22</v>
      </c>
      <c r="H66" s="148" t="s">
        <v>23</v>
      </c>
      <c r="I66" s="151" t="s">
        <v>22</v>
      </c>
      <c r="J66" s="148" t="s">
        <v>23</v>
      </c>
      <c r="K66" s="151" t="s">
        <v>22</v>
      </c>
      <c r="L66" s="159" t="s">
        <v>23</v>
      </c>
      <c r="M66" s="151" t="s">
        <v>22</v>
      </c>
      <c r="N66" s="148" t="s">
        <v>23</v>
      </c>
      <c r="O66" s="151" t="s">
        <v>24</v>
      </c>
      <c r="P66" s="148" t="s">
        <v>23</v>
      </c>
      <c r="Q66" s="178"/>
      <c r="R66" s="157"/>
      <c r="S66" s="151" t="s">
        <v>23</v>
      </c>
      <c r="T66" s="151" t="s">
        <v>25</v>
      </c>
      <c r="U66" s="151" t="s">
        <v>23</v>
      </c>
      <c r="V66" s="157"/>
      <c r="W66" s="151"/>
      <c r="X66" s="151"/>
      <c r="Y66" s="151"/>
      <c r="Z66" s="151"/>
    </row>
    <row r="67" s="142" customFormat="1" spans="1:26">
      <c r="A67" s="148" t="s">
        <v>26</v>
      </c>
      <c r="B67" s="159">
        <f t="shared" ref="B67:B70" si="12">N67+P67+Q67+R67+S67+U67+V67</f>
        <v>1565.924588</v>
      </c>
      <c r="C67" s="158">
        <f>B67/B70*100</f>
        <v>68.6617924782609</v>
      </c>
      <c r="D67" s="158">
        <v>37.4190805947144</v>
      </c>
      <c r="E67" s="184">
        <v>1927</v>
      </c>
      <c r="F67" s="56">
        <v>740.403034</v>
      </c>
      <c r="G67" s="184">
        <v>94</v>
      </c>
      <c r="H67" s="56">
        <v>30.06374</v>
      </c>
      <c r="I67" s="184">
        <v>1935</v>
      </c>
      <c r="J67" s="56">
        <v>21.908937</v>
      </c>
      <c r="K67" s="184">
        <v>41</v>
      </c>
      <c r="L67" s="56">
        <v>4.454877</v>
      </c>
      <c r="M67" s="194">
        <v>3997</v>
      </c>
      <c r="N67" s="195">
        <v>796.830588</v>
      </c>
      <c r="O67" s="105">
        <v>5</v>
      </c>
      <c r="P67" s="105">
        <v>15.64</v>
      </c>
      <c r="Q67" s="56">
        <v>0</v>
      </c>
      <c r="R67" s="105">
        <v>29.04</v>
      </c>
      <c r="S67" s="56">
        <v>23.544</v>
      </c>
      <c r="T67" s="105">
        <v>186307</v>
      </c>
      <c r="U67" s="105">
        <v>643.88</v>
      </c>
      <c r="V67" s="105">
        <v>56.99</v>
      </c>
      <c r="W67" s="197">
        <v>543</v>
      </c>
      <c r="X67" s="60">
        <v>367.995558</v>
      </c>
      <c r="Y67" s="56">
        <v>86.339697</v>
      </c>
      <c r="Z67" s="56">
        <v>62.464398</v>
      </c>
    </row>
    <row r="68" s="142" customFormat="1" spans="1:26">
      <c r="A68" s="148" t="s">
        <v>27</v>
      </c>
      <c r="B68" s="159">
        <f t="shared" si="12"/>
        <v>337.7</v>
      </c>
      <c r="C68" s="158">
        <f>B68/B70*100</f>
        <v>14.8072822264853</v>
      </c>
      <c r="D68" s="158">
        <v>71.0393030794165</v>
      </c>
      <c r="E68" s="148">
        <v>443</v>
      </c>
      <c r="F68" s="148">
        <v>93.42</v>
      </c>
      <c r="G68" s="148">
        <v>495</v>
      </c>
      <c r="H68" s="148">
        <v>93.73</v>
      </c>
      <c r="I68" s="148">
        <v>87</v>
      </c>
      <c r="J68" s="148">
        <v>0.98</v>
      </c>
      <c r="K68" s="148">
        <v>0</v>
      </c>
      <c r="L68" s="148">
        <v>0</v>
      </c>
      <c r="M68" s="148">
        <v>1025</v>
      </c>
      <c r="N68" s="148">
        <v>188.13</v>
      </c>
      <c r="O68" s="148">
        <v>1</v>
      </c>
      <c r="P68" s="148">
        <v>0.57</v>
      </c>
      <c r="Q68" s="159">
        <v>0</v>
      </c>
      <c r="R68" s="148">
        <v>10.63</v>
      </c>
      <c r="S68" s="148">
        <v>88.7</v>
      </c>
      <c r="T68" s="148">
        <v>0</v>
      </c>
      <c r="U68" s="148">
        <v>0</v>
      </c>
      <c r="V68" s="148">
        <v>49.67</v>
      </c>
      <c r="W68" s="148">
        <v>0</v>
      </c>
      <c r="X68" s="148">
        <v>0</v>
      </c>
      <c r="Y68" s="148">
        <v>27.79</v>
      </c>
      <c r="Z68" s="148">
        <v>16.99</v>
      </c>
    </row>
    <row r="69" s="142" customFormat="1" spans="1:26">
      <c r="A69" s="148" t="s">
        <v>28</v>
      </c>
      <c r="B69" s="159">
        <f t="shared" si="12"/>
        <v>377.01</v>
      </c>
      <c r="C69" s="158">
        <f>B69/B70*100</f>
        <v>16.5309252952538</v>
      </c>
      <c r="D69" s="159">
        <v>-39.0198139911039</v>
      </c>
      <c r="E69" s="148">
        <v>40</v>
      </c>
      <c r="F69" s="148">
        <v>18.77</v>
      </c>
      <c r="G69" s="148">
        <v>44</v>
      </c>
      <c r="H69" s="148">
        <v>14.18</v>
      </c>
      <c r="I69" s="148">
        <v>737</v>
      </c>
      <c r="J69" s="148">
        <v>8.34</v>
      </c>
      <c r="K69" s="148">
        <v>1</v>
      </c>
      <c r="L69" s="148">
        <v>0.11</v>
      </c>
      <c r="M69" s="148">
        <v>822</v>
      </c>
      <c r="N69" s="148">
        <v>41.4</v>
      </c>
      <c r="O69" s="148">
        <v>0</v>
      </c>
      <c r="P69" s="148">
        <v>0</v>
      </c>
      <c r="Q69" s="159">
        <v>0</v>
      </c>
      <c r="R69" s="148">
        <v>2</v>
      </c>
      <c r="S69" s="148">
        <v>319.92</v>
      </c>
      <c r="T69" s="148">
        <v>0</v>
      </c>
      <c r="U69" s="148">
        <v>0</v>
      </c>
      <c r="V69" s="148">
        <v>13.69</v>
      </c>
      <c r="W69" s="148">
        <v>967</v>
      </c>
      <c r="X69" s="148">
        <v>619.66</v>
      </c>
      <c r="Y69" s="148">
        <v>0</v>
      </c>
      <c r="Z69" s="148">
        <v>0</v>
      </c>
    </row>
    <row r="70" s="142" customFormat="1" spans="1:26">
      <c r="A70" s="148" t="s">
        <v>34</v>
      </c>
      <c r="B70" s="159">
        <f t="shared" si="12"/>
        <v>2280.634588</v>
      </c>
      <c r="C70" s="168"/>
      <c r="D70" s="148">
        <v>16.64</v>
      </c>
      <c r="E70" s="160">
        <f t="shared" ref="E70:Z70" si="13">SUM(E67:E69)</f>
        <v>2410</v>
      </c>
      <c r="F70" s="159">
        <f t="shared" si="13"/>
        <v>852.593034</v>
      </c>
      <c r="G70" s="160">
        <f t="shared" si="13"/>
        <v>633</v>
      </c>
      <c r="H70" s="159">
        <f t="shared" si="13"/>
        <v>137.97374</v>
      </c>
      <c r="I70" s="160">
        <f t="shared" si="13"/>
        <v>2759</v>
      </c>
      <c r="J70" s="159">
        <f t="shared" si="13"/>
        <v>31.228937</v>
      </c>
      <c r="K70" s="160">
        <f t="shared" si="13"/>
        <v>42</v>
      </c>
      <c r="L70" s="159">
        <f t="shared" si="13"/>
        <v>4.564877</v>
      </c>
      <c r="M70" s="160">
        <f t="shared" si="13"/>
        <v>5844</v>
      </c>
      <c r="N70" s="159">
        <f t="shared" si="13"/>
        <v>1026.360588</v>
      </c>
      <c r="O70" s="160">
        <f t="shared" si="13"/>
        <v>6</v>
      </c>
      <c r="P70" s="159">
        <f t="shared" si="13"/>
        <v>16.21</v>
      </c>
      <c r="Q70" s="159">
        <f t="shared" si="13"/>
        <v>0</v>
      </c>
      <c r="R70" s="159">
        <f t="shared" si="13"/>
        <v>41.67</v>
      </c>
      <c r="S70" s="159">
        <f t="shared" si="13"/>
        <v>432.164</v>
      </c>
      <c r="T70" s="160">
        <f t="shared" si="13"/>
        <v>186307</v>
      </c>
      <c r="U70" s="159">
        <f t="shared" si="13"/>
        <v>643.88</v>
      </c>
      <c r="V70" s="159">
        <f t="shared" si="13"/>
        <v>120.35</v>
      </c>
      <c r="W70" s="160">
        <f t="shared" si="13"/>
        <v>1510</v>
      </c>
      <c r="X70" s="159">
        <f t="shared" si="13"/>
        <v>987.655558</v>
      </c>
      <c r="Y70" s="159">
        <f t="shared" si="13"/>
        <v>114.129697</v>
      </c>
      <c r="Z70" s="159">
        <f t="shared" si="13"/>
        <v>79.454398</v>
      </c>
    </row>
    <row r="71" s="142" customFormat="1" ht="20.4" spans="1:26">
      <c r="A71" s="162" t="s">
        <v>42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79"/>
      <c r="R71" s="162"/>
      <c r="S71" s="162"/>
      <c r="T71" s="162"/>
      <c r="U71" s="162"/>
      <c r="V71" s="162"/>
      <c r="W71" s="162"/>
      <c r="X71" s="162"/>
      <c r="Y71" s="162"/>
      <c r="Z71" s="162"/>
    </row>
    <row r="72" s="142" customFormat="1" spans="1:26">
      <c r="A72" s="147" t="s">
        <v>2</v>
      </c>
      <c r="B72" s="148" t="s">
        <v>3</v>
      </c>
      <c r="C72" s="149" t="s">
        <v>4</v>
      </c>
      <c r="D72" s="150" t="s">
        <v>5</v>
      </c>
      <c r="E72" s="151" t="s">
        <v>6</v>
      </c>
      <c r="F72" s="151"/>
      <c r="G72" s="151"/>
      <c r="H72" s="151"/>
      <c r="I72" s="151"/>
      <c r="J72" s="151"/>
      <c r="K72" s="151"/>
      <c r="L72" s="151"/>
      <c r="M72" s="151"/>
      <c r="N72" s="151"/>
      <c r="O72" s="148" t="s">
        <v>7</v>
      </c>
      <c r="P72" s="148"/>
      <c r="Q72" s="172" t="s">
        <v>8</v>
      </c>
      <c r="R72" s="150" t="s">
        <v>9</v>
      </c>
      <c r="S72" s="150" t="s">
        <v>10</v>
      </c>
      <c r="T72" s="173" t="s">
        <v>11</v>
      </c>
      <c r="U72" s="174"/>
      <c r="V72" s="150" t="s">
        <v>12</v>
      </c>
      <c r="W72" s="151" t="s">
        <v>13</v>
      </c>
      <c r="X72" s="151" t="s">
        <v>14</v>
      </c>
      <c r="Y72" s="151" t="s">
        <v>15</v>
      </c>
      <c r="Z72" s="151" t="s">
        <v>16</v>
      </c>
    </row>
    <row r="73" s="142" customFormat="1" spans="1:26">
      <c r="A73" s="147"/>
      <c r="B73" s="148"/>
      <c r="C73" s="152"/>
      <c r="D73" s="153"/>
      <c r="E73" s="151" t="s">
        <v>17</v>
      </c>
      <c r="F73" s="151"/>
      <c r="G73" s="154" t="s">
        <v>18</v>
      </c>
      <c r="H73" s="155"/>
      <c r="I73" s="148" t="s">
        <v>19</v>
      </c>
      <c r="J73" s="148"/>
      <c r="K73" s="148" t="s">
        <v>20</v>
      </c>
      <c r="L73" s="148"/>
      <c r="M73" s="148" t="s">
        <v>21</v>
      </c>
      <c r="N73" s="148"/>
      <c r="O73" s="148"/>
      <c r="P73" s="148"/>
      <c r="Q73" s="175"/>
      <c r="R73" s="153"/>
      <c r="S73" s="157"/>
      <c r="T73" s="176"/>
      <c r="U73" s="177"/>
      <c r="V73" s="153"/>
      <c r="W73" s="151"/>
      <c r="X73" s="151"/>
      <c r="Y73" s="151"/>
      <c r="Z73" s="151"/>
    </row>
    <row r="74" s="142" customFormat="1" ht="24" spans="1:26">
      <c r="A74" s="147"/>
      <c r="B74" s="148"/>
      <c r="C74" s="156"/>
      <c r="D74" s="157"/>
      <c r="E74" s="151" t="s">
        <v>22</v>
      </c>
      <c r="F74" s="148" t="s">
        <v>23</v>
      </c>
      <c r="G74" s="151" t="s">
        <v>22</v>
      </c>
      <c r="H74" s="148" t="s">
        <v>23</v>
      </c>
      <c r="I74" s="151" t="s">
        <v>22</v>
      </c>
      <c r="J74" s="148" t="s">
        <v>23</v>
      </c>
      <c r="K74" s="151" t="s">
        <v>22</v>
      </c>
      <c r="L74" s="159" t="s">
        <v>23</v>
      </c>
      <c r="M74" s="151" t="s">
        <v>22</v>
      </c>
      <c r="N74" s="148" t="s">
        <v>23</v>
      </c>
      <c r="O74" s="151" t="s">
        <v>24</v>
      </c>
      <c r="P74" s="148" t="s">
        <v>23</v>
      </c>
      <c r="Q74" s="178"/>
      <c r="R74" s="157"/>
      <c r="S74" s="151" t="s">
        <v>23</v>
      </c>
      <c r="T74" s="151" t="s">
        <v>25</v>
      </c>
      <c r="U74" s="151" t="s">
        <v>23</v>
      </c>
      <c r="V74" s="157"/>
      <c r="W74" s="151"/>
      <c r="X74" s="151"/>
      <c r="Y74" s="151"/>
      <c r="Z74" s="151"/>
    </row>
    <row r="75" s="142" customFormat="1" spans="1:26">
      <c r="A75" s="148" t="s">
        <v>26</v>
      </c>
      <c r="B75" s="159">
        <f t="shared" ref="B75:B77" si="14">N75+P75+Q75+R75+S75+U75+V75</f>
        <v>3191.139284</v>
      </c>
      <c r="C75" s="158">
        <f>B75/B77*100</f>
        <v>85.7314768711767</v>
      </c>
      <c r="D75" s="165">
        <v>10.4556293726356</v>
      </c>
      <c r="E75" s="166">
        <v>8029</v>
      </c>
      <c r="F75" s="167">
        <v>2966.302148</v>
      </c>
      <c r="G75" s="97">
        <v>0</v>
      </c>
      <c r="H75" s="167">
        <v>0</v>
      </c>
      <c r="I75" s="97">
        <v>5086</v>
      </c>
      <c r="J75" s="167">
        <v>58.444124</v>
      </c>
      <c r="K75" s="97">
        <v>33</v>
      </c>
      <c r="L75" s="167">
        <v>3.483012</v>
      </c>
      <c r="M75" s="166">
        <v>13148</v>
      </c>
      <c r="N75" s="167">
        <v>3028.229284</v>
      </c>
      <c r="O75" s="97">
        <v>7</v>
      </c>
      <c r="P75" s="167">
        <v>8.69</v>
      </c>
      <c r="Q75" s="165">
        <v>-0.77</v>
      </c>
      <c r="R75" s="167">
        <v>33.85</v>
      </c>
      <c r="S75" s="166">
        <v>0</v>
      </c>
      <c r="T75" s="166">
        <v>0</v>
      </c>
      <c r="U75" s="166">
        <v>0</v>
      </c>
      <c r="V75" s="167">
        <v>121.14</v>
      </c>
      <c r="W75" s="97">
        <v>2107</v>
      </c>
      <c r="X75" s="180">
        <v>1533.277005</v>
      </c>
      <c r="Y75" s="180">
        <v>311.677614</v>
      </c>
      <c r="Z75" s="180">
        <v>242.212621</v>
      </c>
    </row>
    <row r="76" s="142" customFormat="1" spans="1:26">
      <c r="A76" s="148" t="s">
        <v>27</v>
      </c>
      <c r="B76" s="159">
        <f t="shared" si="14"/>
        <v>531.11</v>
      </c>
      <c r="C76" s="158">
        <f>B76/B77*100</f>
        <v>14.2685231288233</v>
      </c>
      <c r="D76" s="159">
        <v>20.2858178194501</v>
      </c>
      <c r="E76" s="148">
        <v>2809</v>
      </c>
      <c r="F76" s="159">
        <v>485.3</v>
      </c>
      <c r="G76" s="160">
        <v>100</v>
      </c>
      <c r="H76" s="159">
        <v>17.32</v>
      </c>
      <c r="I76" s="148">
        <v>242</v>
      </c>
      <c r="J76" s="148">
        <v>2.74</v>
      </c>
      <c r="K76" s="148">
        <v>0</v>
      </c>
      <c r="L76" s="148">
        <v>0</v>
      </c>
      <c r="M76" s="148">
        <v>3151</v>
      </c>
      <c r="N76" s="148">
        <v>505.36</v>
      </c>
      <c r="O76" s="148">
        <v>0</v>
      </c>
      <c r="P76" s="148">
        <v>0</v>
      </c>
      <c r="Q76" s="159">
        <v>0</v>
      </c>
      <c r="R76" s="148">
        <v>0.86</v>
      </c>
      <c r="S76" s="148">
        <v>0</v>
      </c>
      <c r="T76" s="148">
        <v>0</v>
      </c>
      <c r="U76" s="148">
        <v>0</v>
      </c>
      <c r="V76" s="148">
        <v>24.89</v>
      </c>
      <c r="W76" s="148">
        <v>0</v>
      </c>
      <c r="X76" s="148">
        <v>0</v>
      </c>
      <c r="Y76" s="148">
        <v>19.74</v>
      </c>
      <c r="Z76" s="148">
        <v>0</v>
      </c>
    </row>
    <row r="77" s="142" customFormat="1" spans="1:26">
      <c r="A77" s="148" t="s">
        <v>34</v>
      </c>
      <c r="B77" s="159">
        <f t="shared" si="14"/>
        <v>3722.249284</v>
      </c>
      <c r="C77" s="168"/>
      <c r="D77" s="148">
        <v>11.76</v>
      </c>
      <c r="E77" s="160">
        <f t="shared" ref="E77:Z77" si="15">SUM(E75:E76)</f>
        <v>10838</v>
      </c>
      <c r="F77" s="159">
        <f t="shared" si="15"/>
        <v>3451.602148</v>
      </c>
      <c r="G77" s="160">
        <f t="shared" si="15"/>
        <v>100</v>
      </c>
      <c r="H77" s="159">
        <f t="shared" si="15"/>
        <v>17.32</v>
      </c>
      <c r="I77" s="160">
        <f t="shared" si="15"/>
        <v>5328</v>
      </c>
      <c r="J77" s="159">
        <f t="shared" si="15"/>
        <v>61.184124</v>
      </c>
      <c r="K77" s="160">
        <f t="shared" si="15"/>
        <v>33</v>
      </c>
      <c r="L77" s="159">
        <f t="shared" si="15"/>
        <v>3.483012</v>
      </c>
      <c r="M77" s="160">
        <f t="shared" si="15"/>
        <v>16299</v>
      </c>
      <c r="N77" s="159">
        <f t="shared" si="15"/>
        <v>3533.589284</v>
      </c>
      <c r="O77" s="160">
        <f t="shared" si="15"/>
        <v>7</v>
      </c>
      <c r="P77" s="159">
        <f t="shared" si="15"/>
        <v>8.69</v>
      </c>
      <c r="Q77" s="159">
        <f t="shared" si="15"/>
        <v>-0.77</v>
      </c>
      <c r="R77" s="159">
        <f t="shared" si="15"/>
        <v>34.71</v>
      </c>
      <c r="S77" s="160">
        <f t="shared" si="15"/>
        <v>0</v>
      </c>
      <c r="T77" s="159">
        <f t="shared" si="15"/>
        <v>0</v>
      </c>
      <c r="U77" s="159">
        <f t="shared" si="15"/>
        <v>0</v>
      </c>
      <c r="V77" s="159">
        <f t="shared" si="15"/>
        <v>146.03</v>
      </c>
      <c r="W77" s="160">
        <f t="shared" si="15"/>
        <v>2107</v>
      </c>
      <c r="X77" s="159">
        <f t="shared" si="15"/>
        <v>1533.277005</v>
      </c>
      <c r="Y77" s="159">
        <f t="shared" si="15"/>
        <v>331.417614</v>
      </c>
      <c r="Z77" s="159">
        <f t="shared" si="15"/>
        <v>242.212621</v>
      </c>
    </row>
    <row r="78" s="142" customFormat="1" ht="20.4" spans="1:26">
      <c r="A78" s="162" t="s">
        <v>43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79"/>
      <c r="R78" s="162"/>
      <c r="S78" s="162"/>
      <c r="T78" s="162"/>
      <c r="U78" s="162"/>
      <c r="V78" s="162"/>
      <c r="W78" s="162"/>
      <c r="X78" s="162"/>
      <c r="Y78" s="162"/>
      <c r="Z78" s="162"/>
    </row>
    <row r="79" s="142" customFormat="1" spans="1:26">
      <c r="A79" s="147" t="s">
        <v>2</v>
      </c>
      <c r="B79" s="148" t="s">
        <v>3</v>
      </c>
      <c r="C79" s="149" t="s">
        <v>4</v>
      </c>
      <c r="D79" s="150" t="s">
        <v>5</v>
      </c>
      <c r="E79" s="151" t="s">
        <v>6</v>
      </c>
      <c r="F79" s="151"/>
      <c r="G79" s="151"/>
      <c r="H79" s="151"/>
      <c r="I79" s="151"/>
      <c r="J79" s="151"/>
      <c r="K79" s="151"/>
      <c r="L79" s="151"/>
      <c r="M79" s="151"/>
      <c r="N79" s="151"/>
      <c r="O79" s="148" t="s">
        <v>7</v>
      </c>
      <c r="P79" s="148"/>
      <c r="Q79" s="172" t="s">
        <v>8</v>
      </c>
      <c r="R79" s="150" t="s">
        <v>9</v>
      </c>
      <c r="S79" s="150" t="s">
        <v>10</v>
      </c>
      <c r="T79" s="173" t="s">
        <v>11</v>
      </c>
      <c r="U79" s="174"/>
      <c r="V79" s="150" t="s">
        <v>12</v>
      </c>
      <c r="W79" s="151" t="s">
        <v>13</v>
      </c>
      <c r="X79" s="151" t="s">
        <v>14</v>
      </c>
      <c r="Y79" s="151" t="s">
        <v>15</v>
      </c>
      <c r="Z79" s="151" t="s">
        <v>16</v>
      </c>
    </row>
    <row r="80" s="142" customFormat="1" spans="1:26">
      <c r="A80" s="147"/>
      <c r="B80" s="148"/>
      <c r="C80" s="152"/>
      <c r="D80" s="153"/>
      <c r="E80" s="151" t="s">
        <v>17</v>
      </c>
      <c r="F80" s="151"/>
      <c r="G80" s="154" t="s">
        <v>18</v>
      </c>
      <c r="H80" s="155"/>
      <c r="I80" s="148" t="s">
        <v>19</v>
      </c>
      <c r="J80" s="148"/>
      <c r="K80" s="148" t="s">
        <v>20</v>
      </c>
      <c r="L80" s="148"/>
      <c r="M80" s="148" t="s">
        <v>21</v>
      </c>
      <c r="N80" s="148"/>
      <c r="O80" s="148"/>
      <c r="P80" s="148"/>
      <c r="Q80" s="175"/>
      <c r="R80" s="153"/>
      <c r="S80" s="157"/>
      <c r="T80" s="176"/>
      <c r="U80" s="177"/>
      <c r="V80" s="153"/>
      <c r="W80" s="151"/>
      <c r="X80" s="151"/>
      <c r="Y80" s="151"/>
      <c r="Z80" s="151"/>
    </row>
    <row r="81" s="142" customFormat="1" ht="24" spans="1:26">
      <c r="A81" s="147"/>
      <c r="B81" s="148"/>
      <c r="C81" s="156"/>
      <c r="D81" s="157"/>
      <c r="E81" s="151" t="s">
        <v>22</v>
      </c>
      <c r="F81" s="148" t="s">
        <v>23</v>
      </c>
      <c r="G81" s="151" t="s">
        <v>22</v>
      </c>
      <c r="H81" s="148" t="s">
        <v>23</v>
      </c>
      <c r="I81" s="151" t="s">
        <v>22</v>
      </c>
      <c r="J81" s="148" t="s">
        <v>23</v>
      </c>
      <c r="K81" s="151" t="s">
        <v>22</v>
      </c>
      <c r="L81" s="159" t="s">
        <v>23</v>
      </c>
      <c r="M81" s="151" t="s">
        <v>22</v>
      </c>
      <c r="N81" s="148" t="s">
        <v>23</v>
      </c>
      <c r="O81" s="151" t="s">
        <v>24</v>
      </c>
      <c r="P81" s="148" t="s">
        <v>23</v>
      </c>
      <c r="Q81" s="178"/>
      <c r="R81" s="157"/>
      <c r="S81" s="151" t="s">
        <v>23</v>
      </c>
      <c r="T81" s="151" t="s">
        <v>25</v>
      </c>
      <c r="U81" s="151" t="s">
        <v>23</v>
      </c>
      <c r="V81" s="157"/>
      <c r="W81" s="151"/>
      <c r="X81" s="151"/>
      <c r="Y81" s="151"/>
      <c r="Z81" s="151"/>
    </row>
    <row r="82" s="142" customFormat="1" spans="1:26">
      <c r="A82" s="148" t="s">
        <v>26</v>
      </c>
      <c r="B82" s="159">
        <f t="shared" ref="B82:B90" si="16">N82+P82+Q82+R82+S82+U82+V82</f>
        <v>9666.800807</v>
      </c>
      <c r="C82" s="158">
        <f>B82/B90*100</f>
        <v>36.4099959145015</v>
      </c>
      <c r="D82" s="165">
        <v>17.3688753776807</v>
      </c>
      <c r="E82" s="166">
        <v>16127</v>
      </c>
      <c r="F82" s="167">
        <v>6370.192041</v>
      </c>
      <c r="G82" s="97">
        <v>4494</v>
      </c>
      <c r="H82" s="167">
        <v>1497.865896</v>
      </c>
      <c r="I82" s="97">
        <v>1774</v>
      </c>
      <c r="J82" s="167">
        <v>26.771836</v>
      </c>
      <c r="K82" s="97">
        <v>80</v>
      </c>
      <c r="L82" s="167">
        <v>7.651034</v>
      </c>
      <c r="M82" s="166">
        <v>22475</v>
      </c>
      <c r="N82" s="167">
        <v>7902.480807</v>
      </c>
      <c r="O82" s="97">
        <v>45</v>
      </c>
      <c r="P82" s="167">
        <v>164.67</v>
      </c>
      <c r="Q82" s="165">
        <v>6.05</v>
      </c>
      <c r="R82" s="167">
        <v>395.93</v>
      </c>
      <c r="S82" s="166">
        <v>0</v>
      </c>
      <c r="T82" s="166">
        <v>288709</v>
      </c>
      <c r="U82" s="166">
        <v>997.78</v>
      </c>
      <c r="V82" s="167">
        <v>199.89</v>
      </c>
      <c r="W82" s="97">
        <v>5777</v>
      </c>
      <c r="X82" s="180">
        <v>5401.068379</v>
      </c>
      <c r="Y82" s="180">
        <v>2067.129722</v>
      </c>
      <c r="Z82" s="180">
        <v>618.938656</v>
      </c>
    </row>
    <row r="83" s="142" customFormat="1" spans="1:26">
      <c r="A83" s="148" t="s">
        <v>27</v>
      </c>
      <c r="B83" s="159">
        <f t="shared" si="16"/>
        <v>4780.34</v>
      </c>
      <c r="C83" s="158">
        <f>B83/B90*100</f>
        <v>18.0051459986526</v>
      </c>
      <c r="D83" s="159">
        <v>10.0294618607006</v>
      </c>
      <c r="E83" s="148">
        <v>13584</v>
      </c>
      <c r="F83" s="148">
        <v>3407.96</v>
      </c>
      <c r="G83" s="185">
        <v>5047</v>
      </c>
      <c r="H83" s="148">
        <v>883.72</v>
      </c>
      <c r="I83" s="185">
        <v>787</v>
      </c>
      <c r="J83" s="148">
        <v>8.91</v>
      </c>
      <c r="K83" s="185">
        <v>0</v>
      </c>
      <c r="L83" s="148">
        <v>0</v>
      </c>
      <c r="M83" s="185">
        <v>19418</v>
      </c>
      <c r="N83" s="159">
        <v>4300.59</v>
      </c>
      <c r="O83" s="185">
        <v>159</v>
      </c>
      <c r="P83" s="148">
        <v>71.03</v>
      </c>
      <c r="Q83" s="159">
        <v>4.41</v>
      </c>
      <c r="R83" s="148">
        <v>199.13</v>
      </c>
      <c r="S83" s="148">
        <v>0</v>
      </c>
      <c r="T83" s="185">
        <v>0</v>
      </c>
      <c r="U83" s="148">
        <v>0</v>
      </c>
      <c r="V83" s="148">
        <v>205.18</v>
      </c>
      <c r="W83" s="185">
        <v>0</v>
      </c>
      <c r="X83" s="148">
        <v>0</v>
      </c>
      <c r="Y83" s="148">
        <v>657.23</v>
      </c>
      <c r="Z83" s="148">
        <v>380.52</v>
      </c>
    </row>
    <row r="84" s="142" customFormat="1" spans="1:26">
      <c r="A84" s="148" t="s">
        <v>28</v>
      </c>
      <c r="B84" s="159">
        <f t="shared" si="16"/>
        <v>2628.8518</v>
      </c>
      <c r="C84" s="158">
        <f>B84/B90*100</f>
        <v>9.9015677687823</v>
      </c>
      <c r="D84" s="159">
        <v>18.534748555995</v>
      </c>
      <c r="E84" s="148">
        <v>2995</v>
      </c>
      <c r="F84" s="148">
        <v>1760.17</v>
      </c>
      <c r="G84" s="185">
        <v>218</v>
      </c>
      <c r="H84" s="148">
        <v>68.45</v>
      </c>
      <c r="I84" s="185">
        <v>5632</v>
      </c>
      <c r="J84" s="148">
        <v>63.75</v>
      </c>
      <c r="K84" s="185">
        <v>4</v>
      </c>
      <c r="L84" s="148">
        <v>0.42</v>
      </c>
      <c r="M84" s="185">
        <v>8849</v>
      </c>
      <c r="N84" s="159">
        <v>1892.79</v>
      </c>
      <c r="O84" s="185">
        <v>13</v>
      </c>
      <c r="P84" s="148">
        <v>8.27</v>
      </c>
      <c r="Q84" s="159">
        <v>0.0018</v>
      </c>
      <c r="R84" s="148">
        <v>89.26</v>
      </c>
      <c r="S84" s="148">
        <v>473.9</v>
      </c>
      <c r="T84" s="185">
        <v>0</v>
      </c>
      <c r="U84" s="148">
        <v>0</v>
      </c>
      <c r="V84" s="148">
        <v>164.63</v>
      </c>
      <c r="W84" s="185">
        <v>2609</v>
      </c>
      <c r="X84" s="148">
        <v>874.24</v>
      </c>
      <c r="Y84" s="148">
        <v>0</v>
      </c>
      <c r="Z84" s="148">
        <v>0</v>
      </c>
    </row>
    <row r="85" s="142" customFormat="1" spans="1:26">
      <c r="A85" s="148" t="s">
        <v>29</v>
      </c>
      <c r="B85" s="159">
        <f t="shared" si="16"/>
        <v>1305.2</v>
      </c>
      <c r="C85" s="158">
        <f>B85/B90*100</f>
        <v>4.9160345409409</v>
      </c>
      <c r="D85" s="159">
        <v>-30.2744255867002</v>
      </c>
      <c r="E85" s="148">
        <v>1985</v>
      </c>
      <c r="F85" s="148">
        <v>339.23</v>
      </c>
      <c r="G85" s="185">
        <v>6169</v>
      </c>
      <c r="H85" s="148">
        <v>884.3</v>
      </c>
      <c r="I85" s="185">
        <v>4</v>
      </c>
      <c r="J85" s="148">
        <v>0.05</v>
      </c>
      <c r="K85" s="185">
        <v>0</v>
      </c>
      <c r="L85" s="148">
        <v>0</v>
      </c>
      <c r="M85" s="185">
        <v>8158</v>
      </c>
      <c r="N85" s="159">
        <v>1223.58</v>
      </c>
      <c r="O85" s="185">
        <v>0</v>
      </c>
      <c r="P85" s="148">
        <v>0</v>
      </c>
      <c r="Q85" s="159">
        <v>2.93</v>
      </c>
      <c r="R85" s="148">
        <v>3.74</v>
      </c>
      <c r="S85" s="148">
        <v>0</v>
      </c>
      <c r="T85" s="185">
        <v>0</v>
      </c>
      <c r="U85" s="148">
        <v>0</v>
      </c>
      <c r="V85" s="148">
        <v>74.95</v>
      </c>
      <c r="W85" s="185">
        <v>1389</v>
      </c>
      <c r="X85" s="148">
        <v>895.29</v>
      </c>
      <c r="Y85" s="148">
        <v>302.64</v>
      </c>
      <c r="Z85" s="148">
        <v>166.19</v>
      </c>
    </row>
    <row r="86" s="142" customFormat="1" spans="1:26">
      <c r="A86" s="148" t="s">
        <v>30</v>
      </c>
      <c r="B86" s="159">
        <f t="shared" si="16"/>
        <v>4518.51153113207</v>
      </c>
      <c r="C86" s="158">
        <f>B86/B90*100</f>
        <v>17.018969323234</v>
      </c>
      <c r="D86" s="159">
        <v>5.23432251674367</v>
      </c>
      <c r="E86" s="148">
        <v>8039</v>
      </c>
      <c r="F86" s="159">
        <v>1879.27694433962</v>
      </c>
      <c r="G86" s="185">
        <v>15171</v>
      </c>
      <c r="H86" s="159">
        <v>2404.75</v>
      </c>
      <c r="I86" s="185">
        <v>2</v>
      </c>
      <c r="J86" s="148">
        <v>0.024</v>
      </c>
      <c r="K86" s="185">
        <v>0</v>
      </c>
      <c r="L86" s="148">
        <v>0</v>
      </c>
      <c r="M86" s="185">
        <v>23212</v>
      </c>
      <c r="N86" s="159">
        <v>4284.05094433962</v>
      </c>
      <c r="O86" s="185">
        <v>12</v>
      </c>
      <c r="P86" s="159">
        <v>13.9265886792453</v>
      </c>
      <c r="Q86" s="159">
        <v>14.8295377358491</v>
      </c>
      <c r="R86" s="159">
        <v>113.516023584906</v>
      </c>
      <c r="S86" s="148">
        <v>0</v>
      </c>
      <c r="T86" s="185">
        <v>0</v>
      </c>
      <c r="U86" s="148">
        <v>0</v>
      </c>
      <c r="V86" s="159">
        <v>92.1884367924531</v>
      </c>
      <c r="W86" s="185">
        <v>841</v>
      </c>
      <c r="X86" s="159">
        <v>2412.38</v>
      </c>
      <c r="Y86" s="159">
        <v>593.51</v>
      </c>
      <c r="Z86" s="159">
        <v>352.97</v>
      </c>
    </row>
    <row r="87" s="142" customFormat="1" spans="1:26">
      <c r="A87" s="148" t="s">
        <v>31</v>
      </c>
      <c r="B87" s="159">
        <f t="shared" si="16"/>
        <v>1429.89</v>
      </c>
      <c r="C87" s="158">
        <f>B87/B90*100</f>
        <v>5.38567930565889</v>
      </c>
      <c r="D87" s="159">
        <v>-5.72174566649304</v>
      </c>
      <c r="E87" s="148">
        <v>3003</v>
      </c>
      <c r="F87" s="159">
        <v>1200.46</v>
      </c>
      <c r="G87" s="185">
        <v>433</v>
      </c>
      <c r="H87" s="159">
        <v>157.89</v>
      </c>
      <c r="I87" s="185">
        <v>62</v>
      </c>
      <c r="J87" s="148">
        <v>0.66</v>
      </c>
      <c r="K87" s="185">
        <v>0</v>
      </c>
      <c r="L87" s="148">
        <v>0</v>
      </c>
      <c r="M87" s="185">
        <v>3498</v>
      </c>
      <c r="N87" s="159">
        <v>1359.01</v>
      </c>
      <c r="O87" s="185">
        <v>4</v>
      </c>
      <c r="P87" s="148">
        <v>6.19</v>
      </c>
      <c r="Q87" s="159">
        <v>0</v>
      </c>
      <c r="R87" s="148">
        <v>7.63</v>
      </c>
      <c r="S87" s="148">
        <v>32.29</v>
      </c>
      <c r="T87" s="185">
        <v>0</v>
      </c>
      <c r="U87" s="148">
        <v>0</v>
      </c>
      <c r="V87" s="148">
        <v>24.77</v>
      </c>
      <c r="W87" s="185">
        <v>434</v>
      </c>
      <c r="X87" s="148">
        <v>139.79</v>
      </c>
      <c r="Y87" s="148">
        <v>187.86</v>
      </c>
      <c r="Z87" s="148">
        <v>104.78</v>
      </c>
    </row>
    <row r="88" s="142" customFormat="1" spans="1:26">
      <c r="A88" s="148" t="s">
        <v>32</v>
      </c>
      <c r="B88" s="159">
        <f t="shared" si="16"/>
        <v>2.32</v>
      </c>
      <c r="C88" s="158">
        <f>B88/B90*100</f>
        <v>0.0087382777620157</v>
      </c>
      <c r="D88" s="159">
        <v>-96.5811965811966</v>
      </c>
      <c r="E88" s="148">
        <v>6</v>
      </c>
      <c r="F88" s="159">
        <v>2.32</v>
      </c>
      <c r="G88" s="185">
        <v>0</v>
      </c>
      <c r="H88" s="159">
        <v>0</v>
      </c>
      <c r="I88" s="185">
        <v>0</v>
      </c>
      <c r="J88" s="148">
        <v>0</v>
      </c>
      <c r="K88" s="185">
        <v>0</v>
      </c>
      <c r="L88" s="148">
        <v>0</v>
      </c>
      <c r="M88" s="185">
        <v>6</v>
      </c>
      <c r="N88" s="159">
        <v>2.32</v>
      </c>
      <c r="O88" s="185">
        <v>0</v>
      </c>
      <c r="P88" s="148">
        <v>0</v>
      </c>
      <c r="Q88" s="159">
        <v>0</v>
      </c>
      <c r="R88" s="148">
        <v>0</v>
      </c>
      <c r="S88" s="148">
        <v>0</v>
      </c>
      <c r="T88" s="185">
        <v>0</v>
      </c>
      <c r="U88" s="148">
        <v>0</v>
      </c>
      <c r="V88" s="148">
        <v>0</v>
      </c>
      <c r="W88" s="185">
        <v>9</v>
      </c>
      <c r="X88" s="148">
        <v>7.85</v>
      </c>
      <c r="Y88" s="148">
        <v>0.5</v>
      </c>
      <c r="Z88" s="148">
        <v>0.5</v>
      </c>
    </row>
    <row r="89" s="142" customFormat="1" spans="1:26">
      <c r="A89" s="148" t="s">
        <v>33</v>
      </c>
      <c r="B89" s="159">
        <f t="shared" si="16"/>
        <v>2217.94</v>
      </c>
      <c r="C89" s="158">
        <f>B89/B90*100</f>
        <v>8.35386887046772</v>
      </c>
      <c r="D89" s="159">
        <v>16.9182920400633</v>
      </c>
      <c r="E89" s="148">
        <v>6107</v>
      </c>
      <c r="F89" s="159">
        <v>1999.78</v>
      </c>
      <c r="G89" s="185">
        <v>94</v>
      </c>
      <c r="H89" s="159">
        <v>32.82</v>
      </c>
      <c r="I89" s="185">
        <v>0</v>
      </c>
      <c r="J89" s="148">
        <v>0</v>
      </c>
      <c r="K89" s="185">
        <v>0</v>
      </c>
      <c r="L89" s="148">
        <v>0</v>
      </c>
      <c r="M89" s="185">
        <v>6201</v>
      </c>
      <c r="N89" s="159">
        <v>2032.6</v>
      </c>
      <c r="O89" s="185">
        <v>4</v>
      </c>
      <c r="P89" s="148">
        <v>5.91</v>
      </c>
      <c r="Q89" s="159">
        <v>2.38</v>
      </c>
      <c r="R89" s="148">
        <v>85.49</v>
      </c>
      <c r="S89" s="148">
        <v>0</v>
      </c>
      <c r="T89" s="185">
        <v>0</v>
      </c>
      <c r="U89" s="148">
        <v>0</v>
      </c>
      <c r="V89" s="148">
        <v>91.56</v>
      </c>
      <c r="W89" s="185">
        <v>2207</v>
      </c>
      <c r="X89" s="148">
        <v>1605</v>
      </c>
      <c r="Y89" s="148">
        <v>332.25</v>
      </c>
      <c r="Z89" s="148">
        <v>197.59</v>
      </c>
    </row>
    <row r="90" s="142" customFormat="1" spans="1:26">
      <c r="A90" s="148" t="s">
        <v>34</v>
      </c>
      <c r="B90" s="159">
        <f t="shared" si="16"/>
        <v>26549.8541381321</v>
      </c>
      <c r="C90" s="168"/>
      <c r="D90" s="159">
        <v>8.61</v>
      </c>
      <c r="E90" s="160">
        <f t="shared" ref="E90:Z90" si="17">SUM(E82:E89)</f>
        <v>51846</v>
      </c>
      <c r="F90" s="159">
        <f t="shared" si="17"/>
        <v>16959.3889853396</v>
      </c>
      <c r="G90" s="160">
        <f t="shared" si="17"/>
        <v>31626</v>
      </c>
      <c r="H90" s="159">
        <f t="shared" si="17"/>
        <v>5929.795896</v>
      </c>
      <c r="I90" s="160">
        <f t="shared" si="17"/>
        <v>8261</v>
      </c>
      <c r="J90" s="159">
        <f t="shared" si="17"/>
        <v>100.165836</v>
      </c>
      <c r="K90" s="160">
        <f t="shared" si="17"/>
        <v>84</v>
      </c>
      <c r="L90" s="159">
        <f t="shared" si="17"/>
        <v>8.071034</v>
      </c>
      <c r="M90" s="160">
        <f t="shared" si="17"/>
        <v>91817</v>
      </c>
      <c r="N90" s="159">
        <f t="shared" si="17"/>
        <v>22997.4217513396</v>
      </c>
      <c r="O90" s="160">
        <f t="shared" si="17"/>
        <v>237</v>
      </c>
      <c r="P90" s="159">
        <f t="shared" si="17"/>
        <v>269.996588679245</v>
      </c>
      <c r="Q90" s="159">
        <f t="shared" si="17"/>
        <v>30.6013377358491</v>
      </c>
      <c r="R90" s="159">
        <f t="shared" si="17"/>
        <v>894.696023584906</v>
      </c>
      <c r="S90" s="159">
        <f t="shared" si="17"/>
        <v>506.19</v>
      </c>
      <c r="T90" s="160">
        <f t="shared" si="17"/>
        <v>288709</v>
      </c>
      <c r="U90" s="159">
        <f t="shared" si="17"/>
        <v>997.78</v>
      </c>
      <c r="V90" s="159">
        <f t="shared" si="17"/>
        <v>853.168436792453</v>
      </c>
      <c r="W90" s="160">
        <f t="shared" si="17"/>
        <v>13266</v>
      </c>
      <c r="X90" s="159">
        <f t="shared" si="17"/>
        <v>11335.618379</v>
      </c>
      <c r="Y90" s="159">
        <f t="shared" si="17"/>
        <v>4141.119722</v>
      </c>
      <c r="Z90" s="159">
        <f t="shared" si="17"/>
        <v>1821.488656</v>
      </c>
    </row>
    <row r="91" s="142" customFormat="1" spans="17:17">
      <c r="Q91" s="144"/>
    </row>
    <row r="92" s="142" customFormat="1" ht="15.6" spans="1:26">
      <c r="A92" s="186" t="s">
        <v>44</v>
      </c>
      <c r="B92" s="187">
        <f>B90+B77+B70+B62+B54+B45+B36+B25</f>
        <v>62753.1397022075</v>
      </c>
      <c r="C92" s="187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96"/>
      <c r="R92" s="182"/>
      <c r="S92" s="182"/>
      <c r="T92" s="182"/>
      <c r="U92" s="182"/>
      <c r="V92" s="182"/>
      <c r="W92" s="182"/>
      <c r="X92" s="182"/>
      <c r="Y92" s="182"/>
      <c r="Z92" s="182"/>
    </row>
    <row r="93" s="142" customFormat="1" spans="17:17">
      <c r="Q93" s="144"/>
    </row>
    <row r="94" s="142" customFormat="1" ht="15.6" spans="1:26">
      <c r="A94" s="188" t="s">
        <v>26</v>
      </c>
      <c r="B94" s="189">
        <f>B82+B75+B67+B59+B50+B41+B30+B19</f>
        <v>32475.153889</v>
      </c>
      <c r="C94" s="182"/>
      <c r="D94" s="189"/>
      <c r="E94" s="190"/>
      <c r="F94" s="191"/>
      <c r="G94" s="191"/>
      <c r="H94" s="191"/>
      <c r="I94" s="182"/>
      <c r="J94" s="182"/>
      <c r="K94" s="182"/>
      <c r="L94" s="182"/>
      <c r="M94" s="182"/>
      <c r="N94" s="182"/>
      <c r="O94" s="182"/>
      <c r="P94" s="182"/>
      <c r="Q94" s="196"/>
      <c r="R94" s="182"/>
      <c r="S94" s="182"/>
      <c r="T94" s="182"/>
      <c r="U94" s="182"/>
      <c r="V94" s="182"/>
      <c r="W94" s="182"/>
      <c r="X94" s="182"/>
      <c r="Y94" s="182"/>
      <c r="Z94" s="182"/>
    </row>
    <row r="95" s="142" customFormat="1" ht="15.6" spans="1:26">
      <c r="A95" s="188" t="s">
        <v>27</v>
      </c>
      <c r="B95" s="189">
        <f>B83+B76+B68+B60+B51+B42+B31+B20</f>
        <v>11126.28</v>
      </c>
      <c r="C95" s="182"/>
      <c r="D95" s="189"/>
      <c r="E95" s="182"/>
      <c r="F95" s="191"/>
      <c r="G95" s="191"/>
      <c r="H95" s="182"/>
      <c r="I95" s="182"/>
      <c r="J95" s="182"/>
      <c r="K95" s="182"/>
      <c r="L95" s="182"/>
      <c r="M95" s="182"/>
      <c r="N95" s="182"/>
      <c r="O95" s="182"/>
      <c r="P95" s="182"/>
      <c r="Q95" s="196"/>
      <c r="R95" s="182"/>
      <c r="S95" s="182"/>
      <c r="T95" s="182"/>
      <c r="U95" s="182"/>
      <c r="V95" s="182"/>
      <c r="W95" s="182"/>
      <c r="X95" s="182"/>
      <c r="Y95" s="182"/>
      <c r="Z95" s="182"/>
    </row>
    <row r="96" s="142" customFormat="1" ht="15.6" spans="1:26">
      <c r="A96" s="188" t="s">
        <v>28</v>
      </c>
      <c r="B96" s="189">
        <f>B84+B69+B52+B43+B32+B21</f>
        <v>5633.2618</v>
      </c>
      <c r="C96" s="182"/>
      <c r="D96" s="189"/>
      <c r="E96" s="182"/>
      <c r="F96" s="191"/>
      <c r="G96" s="191"/>
      <c r="H96" s="182"/>
      <c r="I96" s="182"/>
      <c r="J96" s="182"/>
      <c r="K96" s="182"/>
      <c r="L96" s="182"/>
      <c r="M96" s="182"/>
      <c r="N96" s="182"/>
      <c r="O96" s="182"/>
      <c r="P96" s="182"/>
      <c r="Q96" s="196"/>
      <c r="R96" s="182"/>
      <c r="S96" s="182"/>
      <c r="T96" s="182"/>
      <c r="U96" s="182"/>
      <c r="V96" s="182"/>
      <c r="W96" s="182"/>
      <c r="X96" s="182"/>
      <c r="Y96" s="182"/>
      <c r="Z96" s="182"/>
    </row>
    <row r="97" s="142" customFormat="1" ht="15.6" spans="1:26">
      <c r="A97" s="188" t="s">
        <v>29</v>
      </c>
      <c r="B97" s="189">
        <f>B85+B22+B34</f>
        <v>1854.69</v>
      </c>
      <c r="C97" s="182"/>
      <c r="D97" s="189"/>
      <c r="E97" s="182"/>
      <c r="F97" s="191"/>
      <c r="G97" s="191"/>
      <c r="H97" s="182"/>
      <c r="I97" s="182"/>
      <c r="J97" s="182"/>
      <c r="K97" s="182"/>
      <c r="L97" s="182"/>
      <c r="M97" s="182"/>
      <c r="N97" s="182"/>
      <c r="O97" s="182"/>
      <c r="P97" s="182"/>
      <c r="Q97" s="196"/>
      <c r="R97" s="182"/>
      <c r="S97" s="182"/>
      <c r="T97" s="182"/>
      <c r="U97" s="182"/>
      <c r="V97" s="182"/>
      <c r="W97" s="182"/>
      <c r="X97" s="182"/>
      <c r="Y97" s="182"/>
      <c r="Z97" s="182"/>
    </row>
    <row r="98" s="142" customFormat="1" ht="15.6" spans="1:26">
      <c r="A98" s="188" t="s">
        <v>30</v>
      </c>
      <c r="B98" s="189">
        <f>B86+B53+B44+B33+B23</f>
        <v>7585.00401320754</v>
      </c>
      <c r="C98" s="182"/>
      <c r="D98" s="189"/>
      <c r="E98" s="182"/>
      <c r="F98" s="191"/>
      <c r="G98" s="191"/>
      <c r="H98" s="182"/>
      <c r="I98" s="182"/>
      <c r="J98" s="182"/>
      <c r="K98" s="182"/>
      <c r="L98" s="182"/>
      <c r="M98" s="182"/>
      <c r="N98" s="182"/>
      <c r="O98" s="182"/>
      <c r="P98" s="182"/>
      <c r="Q98" s="196"/>
      <c r="R98" s="182"/>
      <c r="S98" s="182"/>
      <c r="T98" s="182"/>
      <c r="U98" s="182"/>
      <c r="V98" s="182"/>
      <c r="W98" s="182"/>
      <c r="X98" s="182"/>
      <c r="Y98" s="182"/>
      <c r="Z98" s="182"/>
    </row>
    <row r="99" s="142" customFormat="1" ht="15.6" spans="1:26">
      <c r="A99" s="188" t="s">
        <v>31</v>
      </c>
      <c r="B99" s="189">
        <f>B87+B35+B24</f>
        <v>1815.11</v>
      </c>
      <c r="C99" s="182"/>
      <c r="D99" s="189"/>
      <c r="E99" s="182"/>
      <c r="F99" s="191"/>
      <c r="G99" s="191"/>
      <c r="H99" s="182"/>
      <c r="I99" s="196"/>
      <c r="J99" s="182"/>
      <c r="K99" s="182"/>
      <c r="L99" s="182"/>
      <c r="M99" s="182"/>
      <c r="N99" s="182"/>
      <c r="O99" s="182"/>
      <c r="P99" s="182"/>
      <c r="Q99" s="196"/>
      <c r="R99" s="182"/>
      <c r="S99" s="182"/>
      <c r="T99" s="182"/>
      <c r="U99" s="182"/>
      <c r="V99" s="182"/>
      <c r="W99" s="182"/>
      <c r="X99" s="182"/>
      <c r="Y99" s="182"/>
      <c r="Z99" s="182"/>
    </row>
    <row r="100" s="142" customFormat="1" ht="15.6" spans="1:26">
      <c r="A100" s="188" t="s">
        <v>32</v>
      </c>
      <c r="B100" s="189">
        <f>B88+B61</f>
        <v>45.7</v>
      </c>
      <c r="C100" s="182"/>
      <c r="D100" s="189"/>
      <c r="E100" s="182"/>
      <c r="F100" s="191"/>
      <c r="G100" s="191"/>
      <c r="H100" s="182"/>
      <c r="I100" s="182"/>
      <c r="J100" s="182"/>
      <c r="K100" s="182"/>
      <c r="L100" s="182"/>
      <c r="M100" s="182"/>
      <c r="N100" s="182"/>
      <c r="O100" s="182"/>
      <c r="P100" s="182"/>
      <c r="Q100" s="196"/>
      <c r="R100" s="182"/>
      <c r="S100" s="182"/>
      <c r="T100" s="182"/>
      <c r="U100" s="182"/>
      <c r="V100" s="182"/>
      <c r="W100" s="182"/>
      <c r="X100" s="182"/>
      <c r="Y100" s="182"/>
      <c r="Z100" s="182"/>
    </row>
    <row r="101" s="142" customFormat="1" ht="15.6" spans="1:26">
      <c r="A101" s="183" t="s">
        <v>33</v>
      </c>
      <c r="B101" s="189">
        <f>B89</f>
        <v>2217.94</v>
      </c>
      <c r="C101" s="182"/>
      <c r="D101" s="192"/>
      <c r="E101" s="182"/>
      <c r="F101" s="191"/>
      <c r="G101" s="191"/>
      <c r="H101" s="182"/>
      <c r="I101" s="182"/>
      <c r="J101" s="182"/>
      <c r="K101" s="182"/>
      <c r="L101" s="182"/>
      <c r="M101" s="182"/>
      <c r="N101" s="182"/>
      <c r="O101" s="182"/>
      <c r="P101" s="182"/>
      <c r="Q101" s="196"/>
      <c r="R101" s="182"/>
      <c r="S101" s="182"/>
      <c r="T101" s="182"/>
      <c r="U101" s="182"/>
      <c r="V101" s="182"/>
      <c r="W101" s="182"/>
      <c r="X101" s="182"/>
      <c r="Y101" s="182"/>
      <c r="Z101" s="182"/>
    </row>
    <row r="102" s="142" customFormat="1" spans="1:17">
      <c r="A102" s="183"/>
      <c r="B102" s="193">
        <f>SUM(B94:B101)</f>
        <v>62753.1397022075</v>
      </c>
      <c r="C102" s="193"/>
      <c r="G102" s="191"/>
      <c r="Q102" s="144"/>
    </row>
    <row r="103" s="142" customFormat="1" spans="1:17">
      <c r="A103" s="183"/>
      <c r="G103" s="191"/>
      <c r="Q103" s="144"/>
    </row>
  </sheetData>
  <mergeCells count="192">
    <mergeCell ref="A1:Z1"/>
    <mergeCell ref="A2:Z2"/>
    <mergeCell ref="E3:N3"/>
    <mergeCell ref="E4:F4"/>
    <mergeCell ref="G4:H4"/>
    <mergeCell ref="I4:J4"/>
    <mergeCell ref="K4:L4"/>
    <mergeCell ref="M4:N4"/>
    <mergeCell ref="A15:Z15"/>
    <mergeCell ref="E16:N16"/>
    <mergeCell ref="E17:F17"/>
    <mergeCell ref="G17:H17"/>
    <mergeCell ref="I17:J17"/>
    <mergeCell ref="K17:L17"/>
    <mergeCell ref="M17:N17"/>
    <mergeCell ref="A26:Z26"/>
    <mergeCell ref="E27:N27"/>
    <mergeCell ref="E28:F28"/>
    <mergeCell ref="G28:H28"/>
    <mergeCell ref="I28:J28"/>
    <mergeCell ref="K28:L28"/>
    <mergeCell ref="M28:N28"/>
    <mergeCell ref="A37:Z37"/>
    <mergeCell ref="E38:N38"/>
    <mergeCell ref="E39:F39"/>
    <mergeCell ref="G39:H39"/>
    <mergeCell ref="I39:J39"/>
    <mergeCell ref="K39:L39"/>
    <mergeCell ref="M39:N39"/>
    <mergeCell ref="A46:Z46"/>
    <mergeCell ref="E47:N47"/>
    <mergeCell ref="E48:F48"/>
    <mergeCell ref="G48:H48"/>
    <mergeCell ref="I48:J48"/>
    <mergeCell ref="K48:L48"/>
    <mergeCell ref="M48:N48"/>
    <mergeCell ref="A55:Z55"/>
    <mergeCell ref="E56:N56"/>
    <mergeCell ref="E57:F57"/>
    <mergeCell ref="G57:H57"/>
    <mergeCell ref="I57:J57"/>
    <mergeCell ref="K57:L57"/>
    <mergeCell ref="M57:N57"/>
    <mergeCell ref="A63:Z63"/>
    <mergeCell ref="E64:N64"/>
    <mergeCell ref="E65:F65"/>
    <mergeCell ref="G65:H65"/>
    <mergeCell ref="I65:J65"/>
    <mergeCell ref="K65:L65"/>
    <mergeCell ref="M65:N65"/>
    <mergeCell ref="A71:Z71"/>
    <mergeCell ref="E72:N72"/>
    <mergeCell ref="E73:F73"/>
    <mergeCell ref="G73:H73"/>
    <mergeCell ref="I73:J73"/>
    <mergeCell ref="K73:L73"/>
    <mergeCell ref="M73:N73"/>
    <mergeCell ref="A78:Z78"/>
    <mergeCell ref="E79:N79"/>
    <mergeCell ref="E80:F80"/>
    <mergeCell ref="G80:H80"/>
    <mergeCell ref="I80:J80"/>
    <mergeCell ref="K80:L80"/>
    <mergeCell ref="M80:N80"/>
    <mergeCell ref="B92:C92"/>
    <mergeCell ref="B102:C102"/>
    <mergeCell ref="A3:A5"/>
    <mergeCell ref="A16:A18"/>
    <mergeCell ref="A27:A29"/>
    <mergeCell ref="A38:A40"/>
    <mergeCell ref="A47:A49"/>
    <mergeCell ref="A56:A58"/>
    <mergeCell ref="A64:A66"/>
    <mergeCell ref="A72:A74"/>
    <mergeCell ref="A79:A81"/>
    <mergeCell ref="B3:B5"/>
    <mergeCell ref="B16:B18"/>
    <mergeCell ref="B27:B29"/>
    <mergeCell ref="B38:B40"/>
    <mergeCell ref="B47:B49"/>
    <mergeCell ref="B56:B58"/>
    <mergeCell ref="B64:B66"/>
    <mergeCell ref="B72:B74"/>
    <mergeCell ref="B79:B81"/>
    <mergeCell ref="C3:C5"/>
    <mergeCell ref="C16:C18"/>
    <mergeCell ref="C27:C29"/>
    <mergeCell ref="C38:C40"/>
    <mergeCell ref="C47:C49"/>
    <mergeCell ref="C56:C58"/>
    <mergeCell ref="C64:C66"/>
    <mergeCell ref="C72:C74"/>
    <mergeCell ref="C79:C81"/>
    <mergeCell ref="D3:D5"/>
    <mergeCell ref="D16:D18"/>
    <mergeCell ref="D27:D29"/>
    <mergeCell ref="D38:D40"/>
    <mergeCell ref="D47:D49"/>
    <mergeCell ref="D56:D58"/>
    <mergeCell ref="D64:D66"/>
    <mergeCell ref="D72:D74"/>
    <mergeCell ref="D79:D81"/>
    <mergeCell ref="Q3:Q5"/>
    <mergeCell ref="Q16:Q18"/>
    <mergeCell ref="Q27:Q29"/>
    <mergeCell ref="Q38:Q40"/>
    <mergeCell ref="Q47:Q49"/>
    <mergeCell ref="Q56:Q58"/>
    <mergeCell ref="Q64:Q66"/>
    <mergeCell ref="Q72:Q74"/>
    <mergeCell ref="Q79:Q81"/>
    <mergeCell ref="R3:R5"/>
    <mergeCell ref="R16:R18"/>
    <mergeCell ref="R27:R29"/>
    <mergeCell ref="R38:R40"/>
    <mergeCell ref="R47:R49"/>
    <mergeCell ref="R56:R58"/>
    <mergeCell ref="R64:R66"/>
    <mergeCell ref="R72:R74"/>
    <mergeCell ref="R79:R81"/>
    <mergeCell ref="S3:S4"/>
    <mergeCell ref="S16:S17"/>
    <mergeCell ref="S27:S28"/>
    <mergeCell ref="S38:S39"/>
    <mergeCell ref="S47:S48"/>
    <mergeCell ref="S56:S57"/>
    <mergeCell ref="S64:S65"/>
    <mergeCell ref="S72:S73"/>
    <mergeCell ref="S79:S80"/>
    <mergeCell ref="V3:V5"/>
    <mergeCell ref="V16:V18"/>
    <mergeCell ref="V27:V29"/>
    <mergeCell ref="V38:V40"/>
    <mergeCell ref="V47:V49"/>
    <mergeCell ref="V56:V58"/>
    <mergeCell ref="V64:V66"/>
    <mergeCell ref="V72:V74"/>
    <mergeCell ref="V79:V81"/>
    <mergeCell ref="W3:W5"/>
    <mergeCell ref="W16:W18"/>
    <mergeCell ref="W27:W29"/>
    <mergeCell ref="W38:W40"/>
    <mergeCell ref="W47:W49"/>
    <mergeCell ref="W56:W58"/>
    <mergeCell ref="W64:W66"/>
    <mergeCell ref="W72:W74"/>
    <mergeCell ref="W79:W81"/>
    <mergeCell ref="X3:X5"/>
    <mergeCell ref="X16:X18"/>
    <mergeCell ref="X27:X29"/>
    <mergeCell ref="X38:X40"/>
    <mergeCell ref="X47:X49"/>
    <mergeCell ref="X56:X58"/>
    <mergeCell ref="X64:X66"/>
    <mergeCell ref="X72:X74"/>
    <mergeCell ref="X79:X81"/>
    <mergeCell ref="Y3:Y5"/>
    <mergeCell ref="Y16:Y18"/>
    <mergeCell ref="Y27:Y29"/>
    <mergeCell ref="Y38:Y40"/>
    <mergeCell ref="Y47:Y49"/>
    <mergeCell ref="Y56:Y58"/>
    <mergeCell ref="Y64:Y66"/>
    <mergeCell ref="Y72:Y74"/>
    <mergeCell ref="Y79:Y81"/>
    <mergeCell ref="Z3:Z5"/>
    <mergeCell ref="Z16:Z18"/>
    <mergeCell ref="Z27:Z29"/>
    <mergeCell ref="Z38:Z40"/>
    <mergeCell ref="Z47:Z49"/>
    <mergeCell ref="Z56:Z58"/>
    <mergeCell ref="Z64:Z66"/>
    <mergeCell ref="Z72:Z74"/>
    <mergeCell ref="Z79:Z81"/>
    <mergeCell ref="O3:P4"/>
    <mergeCell ref="T3:U4"/>
    <mergeCell ref="O16:P17"/>
    <mergeCell ref="T16:U17"/>
    <mergeCell ref="O27:P28"/>
    <mergeCell ref="T27:U28"/>
    <mergeCell ref="O38:P39"/>
    <mergeCell ref="T38:U39"/>
    <mergeCell ref="O47:P48"/>
    <mergeCell ref="T47:U48"/>
    <mergeCell ref="O56:P57"/>
    <mergeCell ref="T56:U57"/>
    <mergeCell ref="O64:P65"/>
    <mergeCell ref="T64:U65"/>
    <mergeCell ref="O72:P73"/>
    <mergeCell ref="T72:U73"/>
    <mergeCell ref="O79:P80"/>
    <mergeCell ref="T79:U80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2"/>
  <sheetViews>
    <sheetView tabSelected="1" workbookViewId="0">
      <selection activeCell="F6" sqref="F6"/>
    </sheetView>
  </sheetViews>
  <sheetFormatPr defaultColWidth="9" defaultRowHeight="14.4"/>
  <cols>
    <col min="1" max="1" width="11.7777777777778" customWidth="1"/>
    <col min="2" max="2" width="11.75" customWidth="1"/>
    <col min="3" max="3" width="8.44444444444444" customWidth="1"/>
    <col min="4" max="4" width="9.87037037037037" customWidth="1"/>
    <col min="5" max="7" width="10.5" customWidth="1"/>
    <col min="8" max="8" width="11.8796296296296" customWidth="1"/>
    <col min="9" max="9" width="11.75" customWidth="1"/>
    <col min="10" max="10" width="10" customWidth="1"/>
    <col min="11" max="11" width="9.75" customWidth="1"/>
    <col min="12" max="12" width="7.44444444444444" customWidth="1"/>
    <col min="13" max="13" width="11" customWidth="1"/>
    <col min="14" max="14" width="10.8888888888889" customWidth="1"/>
    <col min="15" max="15" width="8.66666666666667" customWidth="1"/>
    <col min="16" max="16" width="10.8796296296296" customWidth="1"/>
    <col min="17" max="17" width="11" customWidth="1"/>
    <col min="18" max="18" width="11.6666666666667" customWidth="1"/>
    <col min="19" max="19" width="8.11111111111111" customWidth="1"/>
    <col min="20" max="20" width="10.2222222222222" customWidth="1"/>
    <col min="21" max="21" width="9.88888888888889" customWidth="1"/>
  </cols>
  <sheetData>
    <row r="1" customFormat="1" ht="20.4" spans="1:2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9"/>
    </row>
    <row r="2" customFormat="1" ht="15.6" spans="1:22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99"/>
    </row>
    <row r="3" customFormat="1" ht="15.6" spans="1:2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99"/>
    </row>
    <row r="4" customFormat="1" ht="24" customHeight="1" spans="1:22">
      <c r="A4" s="4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99"/>
    </row>
    <row r="5" customFormat="1" ht="15.6" customHeight="1" spans="1:22">
      <c r="A5" s="5" t="s">
        <v>2</v>
      </c>
      <c r="B5" s="5" t="s">
        <v>3</v>
      </c>
      <c r="C5" s="6" t="s">
        <v>4</v>
      </c>
      <c r="D5" s="7" t="s">
        <v>48</v>
      </c>
      <c r="E5" s="8" t="s">
        <v>49</v>
      </c>
      <c r="F5" s="8"/>
      <c r="G5" s="9"/>
      <c r="H5" s="10" t="s">
        <v>50</v>
      </c>
      <c r="I5" s="51"/>
      <c r="J5" s="6" t="s">
        <v>51</v>
      </c>
      <c r="K5" s="6" t="s">
        <v>52</v>
      </c>
      <c r="L5" s="52" t="s">
        <v>11</v>
      </c>
      <c r="M5" s="53"/>
      <c r="N5" s="5" t="s">
        <v>53</v>
      </c>
      <c r="O5" s="5" t="s">
        <v>54</v>
      </c>
      <c r="P5" s="6" t="s">
        <v>14</v>
      </c>
      <c r="Q5" s="6" t="s">
        <v>55</v>
      </c>
      <c r="R5" s="6" t="s">
        <v>56</v>
      </c>
      <c r="S5" s="10" t="s">
        <v>57</v>
      </c>
      <c r="T5" s="51"/>
      <c r="U5" s="5" t="s">
        <v>15</v>
      </c>
      <c r="V5" s="99"/>
    </row>
    <row r="6" customFormat="1" ht="32.4" spans="1:22">
      <c r="A6" s="11"/>
      <c r="B6" s="11"/>
      <c r="C6" s="12"/>
      <c r="D6" s="13"/>
      <c r="E6" s="14" t="s">
        <v>49</v>
      </c>
      <c r="F6" s="14" t="s">
        <v>58</v>
      </c>
      <c r="G6" s="15" t="s">
        <v>59</v>
      </c>
      <c r="H6" s="16" t="s">
        <v>60</v>
      </c>
      <c r="I6" s="16" t="s">
        <v>61</v>
      </c>
      <c r="J6" s="12"/>
      <c r="K6" s="12"/>
      <c r="L6" s="16" t="s">
        <v>62</v>
      </c>
      <c r="M6" s="16" t="s">
        <v>23</v>
      </c>
      <c r="N6" s="11"/>
      <c r="O6" s="11"/>
      <c r="P6" s="12"/>
      <c r="Q6" s="12"/>
      <c r="R6" s="12"/>
      <c r="S6" s="100" t="s">
        <v>63</v>
      </c>
      <c r="T6" s="100" t="s">
        <v>64</v>
      </c>
      <c r="U6" s="11"/>
      <c r="V6" s="101"/>
    </row>
    <row r="7" customFormat="1" ht="18" customHeight="1" spans="1:22">
      <c r="A7" s="11" t="s">
        <v>65</v>
      </c>
      <c r="B7" s="17">
        <f t="shared" ref="B7:B20" si="0">SUM(H7:N7)+E7+F7</f>
        <v>55735.709863</v>
      </c>
      <c r="C7" s="18">
        <f>B7/B20*100</f>
        <v>24.5763765412504</v>
      </c>
      <c r="D7" s="18">
        <v>17.1816488825777</v>
      </c>
      <c r="E7" s="17">
        <v>7786.636681</v>
      </c>
      <c r="F7" s="17">
        <v>0</v>
      </c>
      <c r="G7" s="17">
        <v>5156.573024</v>
      </c>
      <c r="H7" s="17">
        <v>1124.330073</v>
      </c>
      <c r="I7" s="17">
        <v>12313.591436</v>
      </c>
      <c r="J7" s="17">
        <v>2472.550244</v>
      </c>
      <c r="K7" s="17">
        <v>3188.275</v>
      </c>
      <c r="L7" s="17">
        <v>0</v>
      </c>
      <c r="M7" s="17">
        <v>3497.86</v>
      </c>
      <c r="N7" s="17">
        <v>25352.466429</v>
      </c>
      <c r="O7" s="54">
        <v>3162</v>
      </c>
      <c r="P7" s="55">
        <v>4406.61</v>
      </c>
      <c r="Q7" s="55">
        <v>13099.88</v>
      </c>
      <c r="R7" s="55">
        <v>16843.878884</v>
      </c>
      <c r="S7" s="24">
        <v>6696</v>
      </c>
      <c r="T7" s="19">
        <v>13292.83</v>
      </c>
      <c r="U7" s="31">
        <v>667.49</v>
      </c>
      <c r="V7" s="102"/>
    </row>
    <row r="8" customFormat="1" ht="18" customHeight="1" spans="1:22">
      <c r="A8" s="11" t="s">
        <v>66</v>
      </c>
      <c r="B8" s="17">
        <f t="shared" si="0"/>
        <v>41097.09</v>
      </c>
      <c r="C8" s="18">
        <f>B8/B20*100</f>
        <v>18.1215518932532</v>
      </c>
      <c r="D8" s="19">
        <v>19.5310386790274</v>
      </c>
      <c r="E8" s="17">
        <v>10284.74</v>
      </c>
      <c r="F8" s="17">
        <v>0.86</v>
      </c>
      <c r="G8" s="17">
        <v>7502.75</v>
      </c>
      <c r="H8" s="17">
        <v>1.58</v>
      </c>
      <c r="I8" s="17">
        <v>0</v>
      </c>
      <c r="J8" s="17">
        <v>1020.57</v>
      </c>
      <c r="K8" s="17">
        <v>592</v>
      </c>
      <c r="L8" s="44">
        <v>0</v>
      </c>
      <c r="M8" s="44">
        <v>0</v>
      </c>
      <c r="N8" s="56">
        <v>29197.34</v>
      </c>
      <c r="O8" s="57">
        <v>3257</v>
      </c>
      <c r="P8" s="58">
        <v>1670.29</v>
      </c>
      <c r="Q8" s="58">
        <v>4053.82</v>
      </c>
      <c r="R8" s="56">
        <v>3825.63</v>
      </c>
      <c r="S8" s="57">
        <v>23958</v>
      </c>
      <c r="T8" s="56">
        <v>15426.09</v>
      </c>
      <c r="U8" s="17">
        <v>817.14</v>
      </c>
      <c r="V8" s="102"/>
    </row>
    <row r="9" customFormat="1" ht="18" customHeight="1" spans="1:22">
      <c r="A9" s="11" t="s">
        <v>67</v>
      </c>
      <c r="B9" s="17">
        <f t="shared" si="0"/>
        <v>9749.459767</v>
      </c>
      <c r="C9" s="18">
        <f>B9/B20*100</f>
        <v>4.29897447967422</v>
      </c>
      <c r="D9" s="20">
        <v>8.79238250785209</v>
      </c>
      <c r="E9" s="20">
        <v>2530.023967</v>
      </c>
      <c r="F9" s="20">
        <v>78.45555</v>
      </c>
      <c r="G9" s="20">
        <v>2164.899949</v>
      </c>
      <c r="H9" s="20">
        <v>110.235</v>
      </c>
      <c r="I9" s="20">
        <v>0</v>
      </c>
      <c r="J9" s="20">
        <v>129.14525</v>
      </c>
      <c r="K9" s="27">
        <v>0</v>
      </c>
      <c r="L9" s="27">
        <v>0</v>
      </c>
      <c r="M9" s="27">
        <v>0</v>
      </c>
      <c r="N9" s="20">
        <v>6901.6</v>
      </c>
      <c r="O9" s="59">
        <v>763</v>
      </c>
      <c r="P9" s="55">
        <v>448.85</v>
      </c>
      <c r="Q9" s="55">
        <v>2669.19</v>
      </c>
      <c r="R9" s="20">
        <v>5585.56</v>
      </c>
      <c r="S9" s="103">
        <v>196</v>
      </c>
      <c r="T9" s="20">
        <v>275.29</v>
      </c>
      <c r="U9" s="20">
        <v>204.64</v>
      </c>
      <c r="V9" s="102"/>
    </row>
    <row r="10" customFormat="1" ht="18" customHeight="1" spans="1:22">
      <c r="A10" s="11" t="s">
        <v>68</v>
      </c>
      <c r="B10" s="17">
        <f t="shared" si="0"/>
        <v>6715.22</v>
      </c>
      <c r="C10" s="18">
        <f>B10/B20*100</f>
        <v>2.96104195466422</v>
      </c>
      <c r="D10" s="18">
        <v>25.9066764913781</v>
      </c>
      <c r="E10" s="17">
        <v>1479.4</v>
      </c>
      <c r="F10" s="17">
        <v>0</v>
      </c>
      <c r="G10" s="17">
        <v>846.8</v>
      </c>
      <c r="H10" s="17">
        <v>132.45</v>
      </c>
      <c r="I10" s="17">
        <v>0</v>
      </c>
      <c r="J10" s="17">
        <v>24.42</v>
      </c>
      <c r="K10" s="27">
        <v>0</v>
      </c>
      <c r="L10" s="27">
        <v>0</v>
      </c>
      <c r="M10" s="27">
        <v>0</v>
      </c>
      <c r="N10" s="60">
        <v>5078.95</v>
      </c>
      <c r="O10" s="61">
        <v>310</v>
      </c>
      <c r="P10" s="55">
        <v>15.89</v>
      </c>
      <c r="Q10" s="55">
        <v>2248.5</v>
      </c>
      <c r="R10" s="104">
        <v>1252.26</v>
      </c>
      <c r="S10" s="105">
        <v>0</v>
      </c>
      <c r="T10" s="56">
        <v>0</v>
      </c>
      <c r="U10" s="19">
        <v>132.23</v>
      </c>
      <c r="V10" s="99"/>
    </row>
    <row r="11" customFormat="1" ht="18" customHeight="1" spans="1:22">
      <c r="A11" s="11" t="s">
        <v>69</v>
      </c>
      <c r="B11" s="17">
        <f t="shared" si="0"/>
        <v>33174.531473</v>
      </c>
      <c r="C11" s="18">
        <f>B11/B20*100</f>
        <v>14.6281401827314</v>
      </c>
      <c r="D11" s="21">
        <v>13.6907923770437</v>
      </c>
      <c r="E11" s="22">
        <v>6273.938423</v>
      </c>
      <c r="F11" s="22">
        <v>444.17325</v>
      </c>
      <c r="G11" s="22">
        <v>5311.258999</v>
      </c>
      <c r="H11" s="23">
        <v>611.11</v>
      </c>
      <c r="I11" s="23">
        <v>10637.3</v>
      </c>
      <c r="J11" s="21">
        <v>65.4798</v>
      </c>
      <c r="K11" s="27">
        <v>0</v>
      </c>
      <c r="L11" s="27">
        <v>0</v>
      </c>
      <c r="M11" s="27">
        <v>0</v>
      </c>
      <c r="N11" s="62">
        <v>15142.53</v>
      </c>
      <c r="O11" s="63">
        <v>2248</v>
      </c>
      <c r="P11" s="64">
        <v>371.2</v>
      </c>
      <c r="Q11" s="21">
        <v>2021.0934</v>
      </c>
      <c r="R11" s="106">
        <v>1076.4063</v>
      </c>
      <c r="S11" s="107">
        <v>422</v>
      </c>
      <c r="T11" s="106">
        <v>415.79</v>
      </c>
      <c r="U11" s="108">
        <v>373.9798</v>
      </c>
      <c r="V11" s="99"/>
    </row>
    <row r="12" customFormat="1" ht="18" customHeight="1" spans="1:22">
      <c r="A12" s="24" t="s">
        <v>70</v>
      </c>
      <c r="B12" s="17">
        <f t="shared" si="0"/>
        <v>15547.4</v>
      </c>
      <c r="C12" s="18">
        <f>B12/B20*100</f>
        <v>6.85554660695354</v>
      </c>
      <c r="D12" s="25">
        <v>-19.6845392813693</v>
      </c>
      <c r="E12" s="26">
        <v>1294.7</v>
      </c>
      <c r="F12" s="26">
        <v>823.64</v>
      </c>
      <c r="G12" s="26">
        <v>1026.88</v>
      </c>
      <c r="H12" s="26">
        <v>1323.48</v>
      </c>
      <c r="I12" s="65">
        <v>9698.67</v>
      </c>
      <c r="J12" s="26">
        <v>66.91</v>
      </c>
      <c r="K12" s="27">
        <v>0</v>
      </c>
      <c r="L12" s="27">
        <v>0</v>
      </c>
      <c r="M12" s="27">
        <v>0</v>
      </c>
      <c r="N12" s="26">
        <v>2340</v>
      </c>
      <c r="O12" s="66">
        <v>1063</v>
      </c>
      <c r="P12" s="33">
        <v>121.65</v>
      </c>
      <c r="Q12" s="33">
        <v>1627.23</v>
      </c>
      <c r="R12" s="33">
        <v>2825.04</v>
      </c>
      <c r="S12" s="70">
        <v>56</v>
      </c>
      <c r="T12" s="33">
        <v>171.1</v>
      </c>
      <c r="U12" s="109">
        <v>67.9</v>
      </c>
      <c r="V12" s="99"/>
    </row>
    <row r="13" customFormat="1" ht="18" customHeight="1" spans="1:22">
      <c r="A13" s="24" t="s">
        <v>71</v>
      </c>
      <c r="B13" s="17">
        <f t="shared" si="0"/>
        <v>9864.8133</v>
      </c>
      <c r="C13" s="18">
        <f>B13/B20*100</f>
        <v>4.34983903077332</v>
      </c>
      <c r="D13" s="19">
        <v>-68.1720188556594</v>
      </c>
      <c r="E13" s="17">
        <v>881.1233</v>
      </c>
      <c r="F13" s="17">
        <v>0</v>
      </c>
      <c r="G13" s="17">
        <v>743.4003</v>
      </c>
      <c r="H13" s="17">
        <v>811.75</v>
      </c>
      <c r="I13" s="65">
        <v>5227.35</v>
      </c>
      <c r="J13" s="65">
        <v>20.43</v>
      </c>
      <c r="K13" s="27">
        <v>0</v>
      </c>
      <c r="L13" s="27">
        <v>0</v>
      </c>
      <c r="M13" s="27">
        <v>0</v>
      </c>
      <c r="N13" s="17">
        <v>2924.16</v>
      </c>
      <c r="O13" s="67">
        <v>443</v>
      </c>
      <c r="P13" s="33">
        <v>66.21</v>
      </c>
      <c r="Q13" s="33">
        <v>3727.43</v>
      </c>
      <c r="R13" s="110">
        <v>12682.56</v>
      </c>
      <c r="S13" s="24">
        <v>106</v>
      </c>
      <c r="T13" s="19">
        <v>439.9</v>
      </c>
      <c r="U13" s="19">
        <v>123.97</v>
      </c>
      <c r="V13" s="99"/>
    </row>
    <row r="14" customFormat="1" ht="18" customHeight="1" spans="1:22">
      <c r="A14" s="24" t="s">
        <v>72</v>
      </c>
      <c r="B14" s="17">
        <f t="shared" si="0"/>
        <v>6677</v>
      </c>
      <c r="C14" s="18">
        <f>B14/B20*100</f>
        <v>2.94418904090901</v>
      </c>
      <c r="D14" s="19">
        <v>19.4121139717717</v>
      </c>
      <c r="E14" s="27">
        <v>0</v>
      </c>
      <c r="F14" s="27">
        <v>0</v>
      </c>
      <c r="G14" s="27">
        <v>0</v>
      </c>
      <c r="H14" s="17">
        <v>544</v>
      </c>
      <c r="I14" s="65">
        <v>5556</v>
      </c>
      <c r="J14" s="27">
        <v>0</v>
      </c>
      <c r="K14" s="27">
        <v>0</v>
      </c>
      <c r="L14" s="27">
        <v>0</v>
      </c>
      <c r="M14" s="27">
        <v>0</v>
      </c>
      <c r="N14" s="17">
        <v>577</v>
      </c>
      <c r="O14" s="67">
        <v>20</v>
      </c>
      <c r="P14" s="67">
        <v>3.1</v>
      </c>
      <c r="Q14" s="67">
        <v>0</v>
      </c>
      <c r="R14" s="110">
        <v>180</v>
      </c>
      <c r="S14" s="24">
        <v>8</v>
      </c>
      <c r="T14" s="24">
        <v>8.82</v>
      </c>
      <c r="U14" s="19">
        <v>42.27</v>
      </c>
      <c r="V14" s="99"/>
    </row>
    <row r="15" customFormat="1" ht="18" customHeight="1" spans="1:22">
      <c r="A15" s="28" t="s">
        <v>73</v>
      </c>
      <c r="B15" s="17">
        <f t="shared" si="0"/>
        <v>3667.54</v>
      </c>
      <c r="C15" s="18">
        <f>B15/B20*100</f>
        <v>1.61718302757158</v>
      </c>
      <c r="D15" s="29">
        <v>-84.1189478912315</v>
      </c>
      <c r="E15" s="30">
        <v>428</v>
      </c>
      <c r="F15" s="30">
        <v>0</v>
      </c>
      <c r="G15" s="30">
        <v>338.74</v>
      </c>
      <c r="H15" s="30">
        <v>107.28</v>
      </c>
      <c r="I15" s="68">
        <v>2062.1</v>
      </c>
      <c r="J15" s="30">
        <v>0</v>
      </c>
      <c r="K15" s="27">
        <v>0</v>
      </c>
      <c r="L15" s="27">
        <v>0</v>
      </c>
      <c r="M15" s="27">
        <v>0</v>
      </c>
      <c r="N15" s="30">
        <v>1070.16</v>
      </c>
      <c r="O15" s="69">
        <v>329</v>
      </c>
      <c r="P15" s="69">
        <v>82.33</v>
      </c>
      <c r="Q15" s="69">
        <v>4.46</v>
      </c>
      <c r="R15" s="30">
        <v>6123.32</v>
      </c>
      <c r="S15" s="69">
        <v>55</v>
      </c>
      <c r="T15" s="69">
        <v>161.54</v>
      </c>
      <c r="U15" s="30">
        <v>28.57</v>
      </c>
      <c r="V15" s="111"/>
    </row>
    <row r="16" customFormat="1" ht="18" customHeight="1" spans="1:22">
      <c r="A16" s="24" t="s">
        <v>74</v>
      </c>
      <c r="B16" s="17">
        <f t="shared" si="0"/>
        <v>16002.98</v>
      </c>
      <c r="C16" s="18">
        <f>B16/B20*100</f>
        <v>7.05643228064791</v>
      </c>
      <c r="D16" s="31">
        <v>1.9521474768994</v>
      </c>
      <c r="E16" s="32">
        <v>185.14</v>
      </c>
      <c r="F16" s="32">
        <v>4.25</v>
      </c>
      <c r="G16" s="32">
        <v>28.76</v>
      </c>
      <c r="H16" s="33">
        <v>687</v>
      </c>
      <c r="I16" s="33">
        <v>14658</v>
      </c>
      <c r="J16" s="70">
        <v>0</v>
      </c>
      <c r="K16" s="27">
        <v>0</v>
      </c>
      <c r="L16" s="27">
        <v>0</v>
      </c>
      <c r="M16" s="27">
        <v>0</v>
      </c>
      <c r="N16" s="31">
        <v>468.59</v>
      </c>
      <c r="O16" s="57">
        <v>68</v>
      </c>
      <c r="P16" s="31">
        <v>10.32</v>
      </c>
      <c r="Q16" s="31">
        <v>0</v>
      </c>
      <c r="R16" s="31">
        <v>10610.78</v>
      </c>
      <c r="S16" s="57">
        <v>34</v>
      </c>
      <c r="T16" s="57">
        <v>262.35</v>
      </c>
      <c r="U16" s="31">
        <v>89</v>
      </c>
      <c r="V16" s="99"/>
    </row>
    <row r="17" customFormat="1" ht="18" customHeight="1" spans="1:22">
      <c r="A17" s="24" t="s">
        <v>75</v>
      </c>
      <c r="B17" s="17">
        <f t="shared" si="0"/>
        <v>24512.96</v>
      </c>
      <c r="C17" s="18">
        <f>B17/B20*100</f>
        <v>10.8088644888784</v>
      </c>
      <c r="D17" s="31">
        <v>78.3416072756686</v>
      </c>
      <c r="E17" s="34">
        <v>3081.15</v>
      </c>
      <c r="F17" s="34">
        <v>0</v>
      </c>
      <c r="G17" s="34">
        <v>2871.84</v>
      </c>
      <c r="H17" s="34">
        <v>3472</v>
      </c>
      <c r="I17" s="34">
        <v>15980</v>
      </c>
      <c r="J17" s="34">
        <v>52.81</v>
      </c>
      <c r="K17" s="27">
        <v>0</v>
      </c>
      <c r="L17" s="27">
        <v>0</v>
      </c>
      <c r="M17" s="27">
        <v>0</v>
      </c>
      <c r="N17" s="34">
        <v>1927</v>
      </c>
      <c r="O17" s="57">
        <v>1050</v>
      </c>
      <c r="P17" s="34">
        <v>109.59</v>
      </c>
      <c r="Q17" s="34">
        <v>2167</v>
      </c>
      <c r="R17" s="34">
        <v>5107.18</v>
      </c>
      <c r="S17" s="94">
        <v>27</v>
      </c>
      <c r="T17" s="34">
        <v>291.15</v>
      </c>
      <c r="U17" s="34">
        <v>243.08</v>
      </c>
      <c r="V17" s="99"/>
    </row>
    <row r="18" customFormat="1" ht="18" customHeight="1" spans="1:22">
      <c r="A18" s="24" t="s">
        <v>76</v>
      </c>
      <c r="B18" s="17">
        <f t="shared" si="0"/>
        <v>3833.74</v>
      </c>
      <c r="C18" s="18">
        <f>B18/B20*100</f>
        <v>1.69046806854793</v>
      </c>
      <c r="D18" s="31">
        <v>-50.356103220727</v>
      </c>
      <c r="E18" s="32">
        <v>0</v>
      </c>
      <c r="F18" s="32">
        <v>0</v>
      </c>
      <c r="G18" s="32">
        <v>0</v>
      </c>
      <c r="H18" s="33">
        <v>842.92</v>
      </c>
      <c r="I18" s="33">
        <v>2798.1</v>
      </c>
      <c r="J18" s="70">
        <v>0</v>
      </c>
      <c r="K18" s="27">
        <v>0</v>
      </c>
      <c r="L18" s="27">
        <v>0</v>
      </c>
      <c r="M18" s="27">
        <v>0</v>
      </c>
      <c r="N18" s="57">
        <v>192.72</v>
      </c>
      <c r="O18" s="57">
        <v>3</v>
      </c>
      <c r="P18" s="57">
        <v>0</v>
      </c>
      <c r="Q18" s="57">
        <v>0</v>
      </c>
      <c r="R18" s="57">
        <v>342.18</v>
      </c>
      <c r="S18" s="57">
        <v>1</v>
      </c>
      <c r="T18" s="57">
        <v>15</v>
      </c>
      <c r="U18" s="31">
        <v>5.23</v>
      </c>
      <c r="V18" s="99"/>
    </row>
    <row r="19" customFormat="1" ht="18" customHeight="1" spans="1:22">
      <c r="A19" s="24" t="s">
        <v>77</v>
      </c>
      <c r="B19" s="17">
        <f t="shared" si="0"/>
        <v>207.264912</v>
      </c>
      <c r="C19" s="18">
        <f>B19/B20*100</f>
        <v>0.091392404144881</v>
      </c>
      <c r="D19" s="31">
        <v>100.609756097561</v>
      </c>
      <c r="E19" s="32">
        <v>129.378818</v>
      </c>
      <c r="F19" s="32">
        <v>0</v>
      </c>
      <c r="G19" s="32">
        <v>106.13549</v>
      </c>
      <c r="H19" s="33">
        <v>0</v>
      </c>
      <c r="I19" s="33">
        <v>0</v>
      </c>
      <c r="J19" s="33">
        <v>9.466094</v>
      </c>
      <c r="K19" s="27">
        <v>0</v>
      </c>
      <c r="L19" s="27">
        <v>0</v>
      </c>
      <c r="M19" s="27">
        <v>0</v>
      </c>
      <c r="N19" s="57">
        <v>68.42</v>
      </c>
      <c r="O19" s="57">
        <v>90</v>
      </c>
      <c r="P19" s="31">
        <v>0.596758</v>
      </c>
      <c r="Q19" s="31">
        <v>10.145788</v>
      </c>
      <c r="R19" s="31">
        <v>0.455257</v>
      </c>
      <c r="S19" s="57">
        <v>0</v>
      </c>
      <c r="T19" s="57">
        <v>0</v>
      </c>
      <c r="U19" s="31">
        <v>10.079593</v>
      </c>
      <c r="V19" s="99"/>
    </row>
    <row r="20" customFormat="1" ht="18" customHeight="1" spans="1:22">
      <c r="A20" s="24" t="s">
        <v>34</v>
      </c>
      <c r="B20" s="17">
        <f t="shared" si="0"/>
        <v>226785.709315</v>
      </c>
      <c r="C20" s="18"/>
      <c r="D20" s="19">
        <v>-6.18</v>
      </c>
      <c r="E20" s="35">
        <f t="shared" ref="E20:U20" si="1">SUM(E7:E19)</f>
        <v>34354.231189</v>
      </c>
      <c r="F20" s="35">
        <f t="shared" si="1"/>
        <v>1351.3788</v>
      </c>
      <c r="G20" s="35">
        <f t="shared" si="1"/>
        <v>26098.037762</v>
      </c>
      <c r="H20" s="35">
        <f t="shared" si="1"/>
        <v>9768.135073</v>
      </c>
      <c r="I20" s="35">
        <f t="shared" si="1"/>
        <v>78931.111436</v>
      </c>
      <c r="J20" s="35">
        <f t="shared" si="1"/>
        <v>3861.781388</v>
      </c>
      <c r="K20" s="35">
        <f t="shared" si="1"/>
        <v>3780.275</v>
      </c>
      <c r="L20" s="35">
        <f t="shared" si="1"/>
        <v>0</v>
      </c>
      <c r="M20" s="35">
        <f t="shared" si="1"/>
        <v>3497.86</v>
      </c>
      <c r="N20" s="35">
        <f t="shared" si="1"/>
        <v>91240.936429</v>
      </c>
      <c r="O20" s="71">
        <f t="shared" si="1"/>
        <v>12806</v>
      </c>
      <c r="P20" s="35">
        <f t="shared" si="1"/>
        <v>7306.636758</v>
      </c>
      <c r="Q20" s="35">
        <f t="shared" si="1"/>
        <v>31628.749188</v>
      </c>
      <c r="R20" s="35">
        <f t="shared" si="1"/>
        <v>66455.250441</v>
      </c>
      <c r="S20" s="71">
        <f t="shared" si="1"/>
        <v>31559</v>
      </c>
      <c r="T20" s="35">
        <f t="shared" si="1"/>
        <v>30759.86</v>
      </c>
      <c r="U20" s="35">
        <f t="shared" si="1"/>
        <v>2805.579393</v>
      </c>
      <c r="V20" s="112"/>
    </row>
    <row r="21" customFormat="1" ht="30" customHeight="1" spans="1:22">
      <c r="A21" s="36" t="s">
        <v>35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112"/>
    </row>
    <row r="22" customFormat="1" ht="14.45" customHeight="1" spans="1:22">
      <c r="A22" s="5" t="s">
        <v>2</v>
      </c>
      <c r="B22" s="5" t="s">
        <v>3</v>
      </c>
      <c r="C22" s="6" t="s">
        <v>4</v>
      </c>
      <c r="D22" s="7" t="s">
        <v>48</v>
      </c>
      <c r="E22" s="8" t="s">
        <v>49</v>
      </c>
      <c r="F22" s="8"/>
      <c r="G22" s="9"/>
      <c r="H22" s="10" t="s">
        <v>50</v>
      </c>
      <c r="I22" s="51"/>
      <c r="J22" s="6" t="s">
        <v>51</v>
      </c>
      <c r="K22" s="6" t="s">
        <v>52</v>
      </c>
      <c r="L22" s="52" t="s">
        <v>11</v>
      </c>
      <c r="M22" s="53"/>
      <c r="N22" s="5" t="s">
        <v>53</v>
      </c>
      <c r="O22" s="5" t="s">
        <v>54</v>
      </c>
      <c r="P22" s="6" t="s">
        <v>78</v>
      </c>
      <c r="Q22" s="6" t="s">
        <v>55</v>
      </c>
      <c r="R22" s="6" t="s">
        <v>56</v>
      </c>
      <c r="S22" s="10" t="s">
        <v>57</v>
      </c>
      <c r="T22" s="51"/>
      <c r="U22" s="5" t="s">
        <v>15</v>
      </c>
      <c r="V22" s="112"/>
    </row>
    <row r="23" customFormat="1" ht="32.4" spans="1:22">
      <c r="A23" s="11"/>
      <c r="B23" s="11"/>
      <c r="C23" s="12"/>
      <c r="D23" s="13"/>
      <c r="E23" s="14" t="s">
        <v>49</v>
      </c>
      <c r="F23" s="14" t="s">
        <v>58</v>
      </c>
      <c r="G23" s="15" t="s">
        <v>59</v>
      </c>
      <c r="H23" s="16" t="s">
        <v>60</v>
      </c>
      <c r="I23" s="16" t="s">
        <v>61</v>
      </c>
      <c r="J23" s="12"/>
      <c r="K23" s="12"/>
      <c r="L23" s="16" t="s">
        <v>62</v>
      </c>
      <c r="M23" s="16" t="s">
        <v>23</v>
      </c>
      <c r="N23" s="11"/>
      <c r="O23" s="11"/>
      <c r="P23" s="12"/>
      <c r="Q23" s="12"/>
      <c r="R23" s="12"/>
      <c r="S23" s="100" t="s">
        <v>63</v>
      </c>
      <c r="T23" s="100" t="s">
        <v>64</v>
      </c>
      <c r="U23" s="11"/>
      <c r="V23" s="112"/>
    </row>
    <row r="24" customFormat="1" spans="1:22">
      <c r="A24" s="24" t="s">
        <v>65</v>
      </c>
      <c r="B24" s="17">
        <f t="shared" ref="B24:B31" si="2">SUM(H24:N24)+E24+F24</f>
        <v>6811.54556600001</v>
      </c>
      <c r="C24" s="19">
        <f>B24/B31*100</f>
        <v>47.900082116225</v>
      </c>
      <c r="D24" s="17">
        <v>1.71992486543972</v>
      </c>
      <c r="E24" s="17">
        <v>1009.818531</v>
      </c>
      <c r="F24" s="17">
        <v>0</v>
      </c>
      <c r="G24" s="17">
        <v>708.405201</v>
      </c>
      <c r="H24" s="17">
        <v>55.753169</v>
      </c>
      <c r="I24" s="17">
        <v>1041.5</v>
      </c>
      <c r="J24" s="19">
        <v>239.530876</v>
      </c>
      <c r="K24" s="19">
        <v>521.02</v>
      </c>
      <c r="L24" s="44">
        <v>0</v>
      </c>
      <c r="M24" s="44">
        <v>0</v>
      </c>
      <c r="N24" s="43">
        <v>3943.92299000001</v>
      </c>
      <c r="O24" s="44">
        <v>365</v>
      </c>
      <c r="P24" s="34">
        <v>839.36</v>
      </c>
      <c r="Q24" s="34">
        <v>1303.42</v>
      </c>
      <c r="R24" s="43">
        <v>2586.701015</v>
      </c>
      <c r="S24" s="94">
        <v>1840</v>
      </c>
      <c r="T24" s="34">
        <v>3992.37</v>
      </c>
      <c r="U24" s="113">
        <v>88.93</v>
      </c>
      <c r="V24" s="112"/>
    </row>
    <row r="25" customFormat="1" spans="1:22">
      <c r="A25" s="24" t="s">
        <v>66</v>
      </c>
      <c r="B25" s="17">
        <f t="shared" si="2"/>
        <v>1628.39</v>
      </c>
      <c r="C25" s="19">
        <f>B25/B31*100</f>
        <v>11.4511477551554</v>
      </c>
      <c r="D25" s="37">
        <v>37.7248699623631</v>
      </c>
      <c r="E25" s="37">
        <v>303.76</v>
      </c>
      <c r="F25" s="37">
        <v>0</v>
      </c>
      <c r="G25" s="37">
        <v>284.33</v>
      </c>
      <c r="H25" s="37">
        <v>0.13</v>
      </c>
      <c r="I25" s="72">
        <v>0</v>
      </c>
      <c r="J25" s="73">
        <v>24.65</v>
      </c>
      <c r="K25" s="74">
        <v>1.27</v>
      </c>
      <c r="L25" s="72">
        <v>0</v>
      </c>
      <c r="M25" s="72">
        <v>0</v>
      </c>
      <c r="N25" s="73">
        <v>1298.58</v>
      </c>
      <c r="O25" s="72">
        <v>113</v>
      </c>
      <c r="P25" s="37">
        <v>201.99</v>
      </c>
      <c r="Q25" s="37">
        <v>278.33</v>
      </c>
      <c r="R25" s="73">
        <v>566.36</v>
      </c>
      <c r="S25" s="44">
        <v>0</v>
      </c>
      <c r="T25" s="44">
        <v>0</v>
      </c>
      <c r="U25" s="44">
        <v>0</v>
      </c>
      <c r="V25" s="112"/>
    </row>
    <row r="26" customFormat="1" spans="1:22">
      <c r="A26" s="24" t="s">
        <v>67</v>
      </c>
      <c r="B26" s="17">
        <f t="shared" si="2"/>
        <v>565.8165</v>
      </c>
      <c r="C26" s="19">
        <f>B26/B31*100</f>
        <v>3.97892909180532</v>
      </c>
      <c r="D26" s="38">
        <v>13.4680752501218</v>
      </c>
      <c r="E26" s="38">
        <v>118.7269</v>
      </c>
      <c r="F26" s="38">
        <v>1.46</v>
      </c>
      <c r="G26" s="38">
        <v>93.8969</v>
      </c>
      <c r="H26" s="39">
        <v>0</v>
      </c>
      <c r="I26" s="75">
        <v>0</v>
      </c>
      <c r="J26" s="76">
        <v>0.4696</v>
      </c>
      <c r="K26" s="77">
        <v>0</v>
      </c>
      <c r="L26" s="78">
        <v>0</v>
      </c>
      <c r="M26" s="77">
        <v>0</v>
      </c>
      <c r="N26" s="76">
        <v>445.16</v>
      </c>
      <c r="O26" s="79">
        <v>66</v>
      </c>
      <c r="P26" s="80">
        <v>0</v>
      </c>
      <c r="Q26" s="80">
        <v>0</v>
      </c>
      <c r="R26" s="77">
        <v>0</v>
      </c>
      <c r="S26" s="77">
        <v>0</v>
      </c>
      <c r="T26" s="77">
        <v>0</v>
      </c>
      <c r="U26" s="77">
        <v>0</v>
      </c>
      <c r="V26" s="112"/>
    </row>
    <row r="27" customFormat="1" spans="1:22">
      <c r="A27" s="24" t="s">
        <v>68</v>
      </c>
      <c r="B27" s="17">
        <f t="shared" si="2"/>
        <v>178.5</v>
      </c>
      <c r="C27" s="19">
        <f>B27/B31*100</f>
        <v>1.25524590196159</v>
      </c>
      <c r="D27" s="38" t="s">
        <v>79</v>
      </c>
      <c r="E27" s="38">
        <v>178.5</v>
      </c>
      <c r="F27" s="38">
        <v>0</v>
      </c>
      <c r="G27" s="38">
        <v>107.4</v>
      </c>
      <c r="H27" s="39">
        <v>0</v>
      </c>
      <c r="I27" s="75">
        <v>0</v>
      </c>
      <c r="J27" s="76">
        <v>0</v>
      </c>
      <c r="K27" s="77">
        <v>0</v>
      </c>
      <c r="L27" s="78">
        <v>0</v>
      </c>
      <c r="M27" s="77">
        <v>0</v>
      </c>
      <c r="N27" s="76">
        <v>0</v>
      </c>
      <c r="O27" s="79">
        <v>23</v>
      </c>
      <c r="P27" s="80">
        <v>0</v>
      </c>
      <c r="Q27" s="80">
        <v>0</v>
      </c>
      <c r="R27" s="77">
        <v>0</v>
      </c>
      <c r="S27" s="77">
        <v>0</v>
      </c>
      <c r="T27" s="77">
        <v>0</v>
      </c>
      <c r="U27" s="77">
        <v>0</v>
      </c>
      <c r="V27" s="112"/>
    </row>
    <row r="28" customFormat="1" spans="1:22">
      <c r="A28" s="24" t="s">
        <v>69</v>
      </c>
      <c r="B28" s="17">
        <f t="shared" si="2"/>
        <v>4090.564605</v>
      </c>
      <c r="C28" s="19">
        <f>B28/B31*100</f>
        <v>28.7656272108425</v>
      </c>
      <c r="D28" s="40">
        <v>13.0359024748674</v>
      </c>
      <c r="E28" s="22">
        <v>903.319605</v>
      </c>
      <c r="F28" s="22">
        <v>157.415</v>
      </c>
      <c r="G28" s="22">
        <v>713.719497</v>
      </c>
      <c r="H28" s="40">
        <v>81</v>
      </c>
      <c r="I28" s="40">
        <v>501</v>
      </c>
      <c r="J28" s="81">
        <v>3.44</v>
      </c>
      <c r="K28" s="82">
        <v>0</v>
      </c>
      <c r="L28" s="83">
        <v>0</v>
      </c>
      <c r="M28" s="83">
        <v>0</v>
      </c>
      <c r="N28" s="62">
        <v>2444.39</v>
      </c>
      <c r="O28" s="84">
        <v>256</v>
      </c>
      <c r="P28" s="85">
        <v>22.3</v>
      </c>
      <c r="Q28" s="81">
        <v>73.4256</v>
      </c>
      <c r="R28" s="114">
        <v>134.984</v>
      </c>
      <c r="S28" s="114">
        <v>18</v>
      </c>
      <c r="T28" s="114">
        <v>26.03</v>
      </c>
      <c r="U28" s="82">
        <v>0</v>
      </c>
      <c r="V28" s="112"/>
    </row>
    <row r="29" customFormat="1" spans="1:22">
      <c r="A29" s="24" t="s">
        <v>70</v>
      </c>
      <c r="B29" s="17">
        <f t="shared" si="2"/>
        <v>704.75</v>
      </c>
      <c r="C29" s="19">
        <f>B29/B31*100</f>
        <v>4.95593585102202</v>
      </c>
      <c r="D29" s="41">
        <v>-50.3347182764643</v>
      </c>
      <c r="E29" s="41">
        <v>194.57</v>
      </c>
      <c r="F29" s="41">
        <v>110.99</v>
      </c>
      <c r="G29" s="41">
        <v>156.15</v>
      </c>
      <c r="H29" s="40">
        <v>0</v>
      </c>
      <c r="I29" s="40">
        <v>63.49</v>
      </c>
      <c r="J29" s="41">
        <v>2.3</v>
      </c>
      <c r="K29" s="50">
        <v>0</v>
      </c>
      <c r="L29" s="50">
        <v>0</v>
      </c>
      <c r="M29" s="50">
        <v>0</v>
      </c>
      <c r="N29" s="41">
        <v>333.4</v>
      </c>
      <c r="O29" s="86">
        <v>172</v>
      </c>
      <c r="P29" s="41">
        <v>2.12</v>
      </c>
      <c r="Q29" s="41">
        <v>102.81</v>
      </c>
      <c r="R29" s="41">
        <v>259.09</v>
      </c>
      <c r="S29" s="86">
        <v>17</v>
      </c>
      <c r="T29" s="41">
        <v>47.7</v>
      </c>
      <c r="U29" s="41">
        <v>67.9</v>
      </c>
      <c r="V29" s="112"/>
    </row>
    <row r="30" customFormat="1" spans="1:22">
      <c r="A30" s="24" t="s">
        <v>71</v>
      </c>
      <c r="B30" s="17">
        <f t="shared" si="2"/>
        <v>240.7546</v>
      </c>
      <c r="C30" s="19">
        <f>B30/B31*100</f>
        <v>1.69303207298825</v>
      </c>
      <c r="D30" s="31">
        <v>8.14598868026233</v>
      </c>
      <c r="E30" s="34">
        <v>240.7546</v>
      </c>
      <c r="F30" s="34">
        <v>0</v>
      </c>
      <c r="G30" s="34">
        <v>196.3791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87">
        <v>99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112"/>
    </row>
    <row r="31" customFormat="1" ht="19.15" customHeight="1" spans="1:22">
      <c r="A31" s="24" t="s">
        <v>34</v>
      </c>
      <c r="B31" s="17">
        <f t="shared" si="2"/>
        <v>14220.321271</v>
      </c>
      <c r="C31" s="24"/>
      <c r="D31" s="19">
        <v>4.27</v>
      </c>
      <c r="E31" s="35">
        <f t="shared" ref="E31:U31" si="3">SUM(E24:E30)</f>
        <v>2949.449636</v>
      </c>
      <c r="F31" s="35">
        <f t="shared" si="3"/>
        <v>269.865</v>
      </c>
      <c r="G31" s="35">
        <f t="shared" si="3"/>
        <v>2260.280698</v>
      </c>
      <c r="H31" s="35">
        <f t="shared" si="3"/>
        <v>136.883169</v>
      </c>
      <c r="I31" s="35">
        <f t="shared" si="3"/>
        <v>1605.99</v>
      </c>
      <c r="J31" s="35">
        <f t="shared" si="3"/>
        <v>270.390476</v>
      </c>
      <c r="K31" s="35">
        <f t="shared" si="3"/>
        <v>522.29</v>
      </c>
      <c r="L31" s="35">
        <f t="shared" si="3"/>
        <v>0</v>
      </c>
      <c r="M31" s="35">
        <f t="shared" si="3"/>
        <v>0</v>
      </c>
      <c r="N31" s="35">
        <f t="shared" si="3"/>
        <v>8465.45299000001</v>
      </c>
      <c r="O31" s="71">
        <f t="shared" si="3"/>
        <v>1094</v>
      </c>
      <c r="P31" s="35">
        <f t="shared" si="3"/>
        <v>1065.77</v>
      </c>
      <c r="Q31" s="35">
        <f t="shared" si="3"/>
        <v>1757.9856</v>
      </c>
      <c r="R31" s="35">
        <f t="shared" si="3"/>
        <v>3547.135015</v>
      </c>
      <c r="S31" s="71">
        <f t="shared" si="3"/>
        <v>1875</v>
      </c>
      <c r="T31" s="35">
        <f t="shared" si="3"/>
        <v>4066.1</v>
      </c>
      <c r="U31" s="35">
        <f t="shared" si="3"/>
        <v>156.83</v>
      </c>
      <c r="V31" s="112"/>
    </row>
    <row r="32" customFormat="1" ht="25.15" customHeight="1" spans="1:22">
      <c r="A32" s="36" t="s">
        <v>37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112"/>
    </row>
    <row r="33" customFormat="1" ht="14.45" customHeight="1" spans="1:22">
      <c r="A33" s="5" t="s">
        <v>2</v>
      </c>
      <c r="B33" s="5" t="s">
        <v>3</v>
      </c>
      <c r="C33" s="6" t="s">
        <v>4</v>
      </c>
      <c r="D33" s="7" t="s">
        <v>48</v>
      </c>
      <c r="E33" s="8" t="s">
        <v>49</v>
      </c>
      <c r="F33" s="8"/>
      <c r="G33" s="9"/>
      <c r="H33" s="10" t="s">
        <v>50</v>
      </c>
      <c r="I33" s="51"/>
      <c r="J33" s="6" t="s">
        <v>51</v>
      </c>
      <c r="K33" s="6" t="s">
        <v>52</v>
      </c>
      <c r="L33" s="52" t="s">
        <v>11</v>
      </c>
      <c r="M33" s="53"/>
      <c r="N33" s="5" t="s">
        <v>53</v>
      </c>
      <c r="O33" s="5" t="s">
        <v>54</v>
      </c>
      <c r="P33" s="6" t="s">
        <v>78</v>
      </c>
      <c r="Q33" s="6" t="s">
        <v>55</v>
      </c>
      <c r="R33" s="6" t="s">
        <v>56</v>
      </c>
      <c r="S33" s="10" t="s">
        <v>57</v>
      </c>
      <c r="T33" s="51"/>
      <c r="U33" s="5" t="s">
        <v>15</v>
      </c>
      <c r="V33" s="112"/>
    </row>
    <row r="34" customFormat="1" ht="32.4" spans="1:22">
      <c r="A34" s="11"/>
      <c r="B34" s="11"/>
      <c r="C34" s="12"/>
      <c r="D34" s="13"/>
      <c r="E34" s="14" t="s">
        <v>49</v>
      </c>
      <c r="F34" s="14" t="s">
        <v>58</v>
      </c>
      <c r="G34" s="15" t="s">
        <v>59</v>
      </c>
      <c r="H34" s="16" t="s">
        <v>60</v>
      </c>
      <c r="I34" s="16" t="s">
        <v>61</v>
      </c>
      <c r="J34" s="12"/>
      <c r="K34" s="12"/>
      <c r="L34" s="16" t="s">
        <v>62</v>
      </c>
      <c r="M34" s="16" t="s">
        <v>23</v>
      </c>
      <c r="N34" s="11"/>
      <c r="O34" s="11"/>
      <c r="P34" s="12"/>
      <c r="Q34" s="12"/>
      <c r="R34" s="12"/>
      <c r="S34" s="100" t="s">
        <v>63</v>
      </c>
      <c r="T34" s="100" t="s">
        <v>64</v>
      </c>
      <c r="U34" s="11"/>
      <c r="V34" s="112"/>
    </row>
    <row r="35" customFormat="1" spans="1:22">
      <c r="A35" s="24" t="s">
        <v>65</v>
      </c>
      <c r="B35" s="17">
        <f t="shared" ref="B35:B44" si="4">SUM(H35:N35)+E35+F35</f>
        <v>12222.532364</v>
      </c>
      <c r="C35" s="19">
        <f>B35/B44*100</f>
        <v>33.2453426946257</v>
      </c>
      <c r="D35" s="17">
        <v>16.9297337968303</v>
      </c>
      <c r="E35" s="17">
        <v>1451.274943</v>
      </c>
      <c r="F35" s="17">
        <v>0</v>
      </c>
      <c r="G35" s="17">
        <v>890.755804999999</v>
      </c>
      <c r="H35" s="17">
        <v>330.852776</v>
      </c>
      <c r="I35" s="17">
        <v>3530.272305</v>
      </c>
      <c r="J35" s="19">
        <v>689.148584</v>
      </c>
      <c r="K35" s="19">
        <v>914.2</v>
      </c>
      <c r="L35" s="44">
        <v>0</v>
      </c>
      <c r="M35" s="44">
        <v>0</v>
      </c>
      <c r="N35" s="43">
        <v>5306.78375600001</v>
      </c>
      <c r="O35" s="44">
        <v>488</v>
      </c>
      <c r="P35" s="34">
        <v>1511.95</v>
      </c>
      <c r="Q35" s="34">
        <v>4962.01</v>
      </c>
      <c r="R35" s="43">
        <v>3995.272785</v>
      </c>
      <c r="S35" s="115">
        <v>898</v>
      </c>
      <c r="T35" s="116">
        <v>2274.69</v>
      </c>
      <c r="U35" s="113">
        <v>147.44</v>
      </c>
      <c r="V35" s="112"/>
    </row>
    <row r="36" customFormat="1" spans="1:21">
      <c r="A36" s="24" t="s">
        <v>66</v>
      </c>
      <c r="B36" s="17">
        <f t="shared" si="4"/>
        <v>5956.29</v>
      </c>
      <c r="C36" s="19">
        <f>B36/B44*100</f>
        <v>16.2011354391511</v>
      </c>
      <c r="D36" s="37">
        <v>55.4099926160365</v>
      </c>
      <c r="E36" s="37">
        <v>2110.76</v>
      </c>
      <c r="F36" s="37">
        <v>0</v>
      </c>
      <c r="G36" s="37">
        <v>1248.96</v>
      </c>
      <c r="H36" s="37">
        <v>0.36</v>
      </c>
      <c r="I36" s="72">
        <v>0</v>
      </c>
      <c r="J36" s="73">
        <v>67.58</v>
      </c>
      <c r="K36" s="74">
        <v>0</v>
      </c>
      <c r="L36" s="72">
        <v>0</v>
      </c>
      <c r="M36" s="72">
        <v>0</v>
      </c>
      <c r="N36" s="73">
        <v>3777.59</v>
      </c>
      <c r="O36" s="72">
        <v>752</v>
      </c>
      <c r="P36" s="37">
        <v>190.55</v>
      </c>
      <c r="Q36" s="37">
        <v>186.83</v>
      </c>
      <c r="R36" s="73">
        <v>227.82</v>
      </c>
      <c r="S36" s="44">
        <v>0</v>
      </c>
      <c r="T36" s="44">
        <v>0</v>
      </c>
      <c r="U36" s="44">
        <v>0</v>
      </c>
    </row>
    <row r="37" customFormat="1" spans="1:21">
      <c r="A37" s="24" t="s">
        <v>67</v>
      </c>
      <c r="B37" s="17">
        <f t="shared" si="4"/>
        <v>2789.52455</v>
      </c>
      <c r="C37" s="19">
        <f>B37/B44*100</f>
        <v>7.58751925198187</v>
      </c>
      <c r="D37" s="38">
        <v>29.2922333180128</v>
      </c>
      <c r="E37" s="42">
        <v>652.1507</v>
      </c>
      <c r="F37" s="42">
        <v>19.67155</v>
      </c>
      <c r="G37" s="42">
        <v>606.08213</v>
      </c>
      <c r="H37" s="39">
        <v>0</v>
      </c>
      <c r="I37" s="76">
        <v>0</v>
      </c>
      <c r="J37" s="76">
        <v>9.6423</v>
      </c>
      <c r="K37" s="77">
        <v>0</v>
      </c>
      <c r="L37" s="78">
        <v>0</v>
      </c>
      <c r="M37" s="77">
        <v>0</v>
      </c>
      <c r="N37" s="88">
        <v>2108.06</v>
      </c>
      <c r="O37" s="89">
        <v>204</v>
      </c>
      <c r="P37" s="90">
        <v>0</v>
      </c>
      <c r="Q37" s="90">
        <v>0</v>
      </c>
      <c r="R37" s="77">
        <v>0</v>
      </c>
      <c r="S37" s="77">
        <v>0</v>
      </c>
      <c r="T37" s="77">
        <v>0</v>
      </c>
      <c r="U37" s="77">
        <v>0</v>
      </c>
    </row>
    <row r="38" customFormat="1" spans="1:21">
      <c r="A38" s="24" t="s">
        <v>68</v>
      </c>
      <c r="B38" s="17">
        <f t="shared" si="4"/>
        <v>2281.45</v>
      </c>
      <c r="C38" s="19">
        <f>B38/B44*100</f>
        <v>6.20555420364881</v>
      </c>
      <c r="D38" s="43">
        <v>85.0579560847805</v>
      </c>
      <c r="E38" s="17">
        <v>653.5</v>
      </c>
      <c r="F38" s="17">
        <v>0</v>
      </c>
      <c r="G38" s="17">
        <v>276.93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3">
        <v>1627.95</v>
      </c>
      <c r="O38" s="44">
        <v>125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</row>
    <row r="39" customFormat="1" spans="1:21">
      <c r="A39" s="24" t="s">
        <v>69</v>
      </c>
      <c r="B39" s="17">
        <f t="shared" si="4"/>
        <v>3968.701317</v>
      </c>
      <c r="C39" s="19">
        <f>B39/B44*100</f>
        <v>10.7948853320195</v>
      </c>
      <c r="D39" s="40">
        <v>16.4627859122532</v>
      </c>
      <c r="E39" s="22">
        <v>891.570317</v>
      </c>
      <c r="F39" s="22">
        <v>38.101</v>
      </c>
      <c r="G39" s="22">
        <v>758.282053</v>
      </c>
      <c r="H39" s="40">
        <v>0</v>
      </c>
      <c r="I39" s="40">
        <v>535.3</v>
      </c>
      <c r="J39" s="81">
        <v>1.31</v>
      </c>
      <c r="K39" s="82">
        <v>0</v>
      </c>
      <c r="L39" s="83">
        <v>0</v>
      </c>
      <c r="M39" s="83">
        <v>0</v>
      </c>
      <c r="N39" s="62">
        <v>2502.42</v>
      </c>
      <c r="O39" s="84">
        <v>337</v>
      </c>
      <c r="P39" s="85">
        <v>48.4</v>
      </c>
      <c r="Q39" s="81">
        <v>510.2378</v>
      </c>
      <c r="R39" s="114">
        <v>157.4355</v>
      </c>
      <c r="S39" s="114">
        <v>5</v>
      </c>
      <c r="T39" s="114">
        <v>4.33</v>
      </c>
      <c r="U39" s="82">
        <v>0</v>
      </c>
    </row>
    <row r="40" customFormat="1" spans="1:21">
      <c r="A40" s="24" t="s">
        <v>70</v>
      </c>
      <c r="B40" s="17">
        <f t="shared" si="4"/>
        <v>5103.87</v>
      </c>
      <c r="C40" s="19">
        <f>B40/B44*100</f>
        <v>13.8825492267536</v>
      </c>
      <c r="D40" s="41">
        <v>21.4124227878263</v>
      </c>
      <c r="E40" s="41">
        <v>550.22</v>
      </c>
      <c r="F40" s="41">
        <v>238.54</v>
      </c>
      <c r="G40" s="41">
        <v>447.41</v>
      </c>
      <c r="H40" s="45">
        <v>283.44</v>
      </c>
      <c r="I40" s="46">
        <v>3220.85</v>
      </c>
      <c r="J40" s="41">
        <v>10.31</v>
      </c>
      <c r="K40" s="50">
        <v>0</v>
      </c>
      <c r="L40" s="50">
        <v>0</v>
      </c>
      <c r="M40" s="83">
        <v>0</v>
      </c>
      <c r="N40" s="91">
        <v>800.51</v>
      </c>
      <c r="O40" s="86">
        <v>531</v>
      </c>
      <c r="P40" s="41">
        <v>9.56</v>
      </c>
      <c r="Q40" s="41">
        <v>332.62</v>
      </c>
      <c r="R40" s="41">
        <v>701.63</v>
      </c>
      <c r="S40" s="86">
        <v>7</v>
      </c>
      <c r="T40" s="41">
        <v>61.8</v>
      </c>
      <c r="U40" s="86">
        <v>0</v>
      </c>
    </row>
    <row r="41" customFormat="1" spans="1:21">
      <c r="A41" s="24" t="s">
        <v>71</v>
      </c>
      <c r="B41" s="17">
        <f t="shared" si="4"/>
        <v>161.9072</v>
      </c>
      <c r="C41" s="19">
        <f>B41/B44*100</f>
        <v>0.440388308120278</v>
      </c>
      <c r="D41" s="31">
        <v>228.163218977895</v>
      </c>
      <c r="E41" s="34">
        <v>161.9072</v>
      </c>
      <c r="F41" s="34">
        <v>0</v>
      </c>
      <c r="G41" s="34">
        <v>142.5254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87">
        <v>72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customFormat="1" ht="18" customHeight="1" spans="1:21">
      <c r="A42" s="24" t="s">
        <v>72</v>
      </c>
      <c r="B42" s="17">
        <f t="shared" si="4"/>
        <v>0</v>
      </c>
      <c r="C42" s="19">
        <f>B42/B44*100</f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</row>
    <row r="43" customFormat="1" ht="15" customHeight="1" spans="1:21">
      <c r="A43" s="24" t="s">
        <v>75</v>
      </c>
      <c r="B43" s="17">
        <f t="shared" si="4"/>
        <v>4280.37</v>
      </c>
      <c r="C43" s="19">
        <f>B43/B44*100</f>
        <v>11.6426255436991</v>
      </c>
      <c r="D43" s="43" t="s">
        <v>36</v>
      </c>
      <c r="E43" s="43">
        <v>700.02</v>
      </c>
      <c r="F43" s="43">
        <v>0</v>
      </c>
      <c r="G43" s="43">
        <v>658.18</v>
      </c>
      <c r="H43" s="31">
        <v>302</v>
      </c>
      <c r="I43" s="31">
        <v>2777</v>
      </c>
      <c r="J43" s="44">
        <v>0</v>
      </c>
      <c r="K43" s="44">
        <v>0</v>
      </c>
      <c r="L43" s="44">
        <v>0</v>
      </c>
      <c r="M43" s="44">
        <v>0</v>
      </c>
      <c r="N43" s="43">
        <v>501.35</v>
      </c>
      <c r="O43" s="44">
        <v>170</v>
      </c>
      <c r="P43" s="43">
        <v>4.16</v>
      </c>
      <c r="Q43" s="43">
        <v>0</v>
      </c>
      <c r="R43" s="34">
        <v>0</v>
      </c>
      <c r="S43" s="44">
        <v>0</v>
      </c>
      <c r="T43" s="44">
        <v>0</v>
      </c>
      <c r="U43" s="44">
        <v>0</v>
      </c>
    </row>
    <row r="44" customFormat="1" ht="18" customHeight="1" spans="1:21">
      <c r="A44" s="24" t="s">
        <v>34</v>
      </c>
      <c r="B44" s="17">
        <f t="shared" si="4"/>
        <v>36764.645431</v>
      </c>
      <c r="C44" s="17"/>
      <c r="D44" s="17">
        <v>29.68</v>
      </c>
      <c r="E44" s="17">
        <f t="shared" ref="E44:U44" si="5">SUM(E35:E43)</f>
        <v>7171.40316</v>
      </c>
      <c r="F44" s="17">
        <f t="shared" si="5"/>
        <v>296.31255</v>
      </c>
      <c r="G44" s="17">
        <f t="shared" si="5"/>
        <v>5029.125388</v>
      </c>
      <c r="H44" s="17">
        <f t="shared" si="5"/>
        <v>916.652776</v>
      </c>
      <c r="I44" s="17">
        <f t="shared" si="5"/>
        <v>10063.422305</v>
      </c>
      <c r="J44" s="17">
        <f t="shared" si="5"/>
        <v>777.990884</v>
      </c>
      <c r="K44" s="17">
        <f t="shared" si="5"/>
        <v>914.2</v>
      </c>
      <c r="L44" s="17">
        <f t="shared" si="5"/>
        <v>0</v>
      </c>
      <c r="M44" s="17">
        <f t="shared" si="5"/>
        <v>0</v>
      </c>
      <c r="N44" s="17">
        <f t="shared" si="5"/>
        <v>16624.663756</v>
      </c>
      <c r="O44" s="27">
        <f t="shared" si="5"/>
        <v>2679</v>
      </c>
      <c r="P44" s="17">
        <f t="shared" si="5"/>
        <v>1764.62</v>
      </c>
      <c r="Q44" s="17">
        <f t="shared" si="5"/>
        <v>5991.6978</v>
      </c>
      <c r="R44" s="17">
        <f t="shared" si="5"/>
        <v>5082.158285</v>
      </c>
      <c r="S44" s="27">
        <f t="shared" si="5"/>
        <v>910</v>
      </c>
      <c r="T44" s="17">
        <f t="shared" si="5"/>
        <v>2340.82</v>
      </c>
      <c r="U44" s="17">
        <f t="shared" si="5"/>
        <v>147.44</v>
      </c>
    </row>
    <row r="45" customFormat="1" ht="31.9" customHeight="1" spans="1:21">
      <c r="A45" s="36" t="s">
        <v>38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customFormat="1" ht="14.45" customHeight="1" spans="1:21">
      <c r="A46" s="5" t="s">
        <v>2</v>
      </c>
      <c r="B46" s="5" t="s">
        <v>3</v>
      </c>
      <c r="C46" s="6" t="s">
        <v>4</v>
      </c>
      <c r="D46" s="7" t="s">
        <v>48</v>
      </c>
      <c r="E46" s="8" t="s">
        <v>49</v>
      </c>
      <c r="F46" s="8"/>
      <c r="G46" s="9"/>
      <c r="H46" s="10" t="s">
        <v>50</v>
      </c>
      <c r="I46" s="51"/>
      <c r="J46" s="6" t="s">
        <v>51</v>
      </c>
      <c r="K46" s="6" t="s">
        <v>52</v>
      </c>
      <c r="L46" s="52" t="s">
        <v>11</v>
      </c>
      <c r="M46" s="53"/>
      <c r="N46" s="5" t="s">
        <v>53</v>
      </c>
      <c r="O46" s="5" t="s">
        <v>54</v>
      </c>
      <c r="P46" s="6" t="s">
        <v>78</v>
      </c>
      <c r="Q46" s="6" t="s">
        <v>55</v>
      </c>
      <c r="R46" s="6" t="s">
        <v>56</v>
      </c>
      <c r="S46" s="10" t="s">
        <v>57</v>
      </c>
      <c r="T46" s="51"/>
      <c r="U46" s="5" t="s">
        <v>15</v>
      </c>
    </row>
    <row r="47" customFormat="1" ht="32.4" spans="1:21">
      <c r="A47" s="11"/>
      <c r="B47" s="11"/>
      <c r="C47" s="12"/>
      <c r="D47" s="13"/>
      <c r="E47" s="14" t="s">
        <v>49</v>
      </c>
      <c r="F47" s="14" t="s">
        <v>58</v>
      </c>
      <c r="G47" s="15" t="s">
        <v>59</v>
      </c>
      <c r="H47" s="16" t="s">
        <v>60</v>
      </c>
      <c r="I47" s="16" t="s">
        <v>61</v>
      </c>
      <c r="J47" s="12"/>
      <c r="K47" s="12"/>
      <c r="L47" s="16" t="s">
        <v>62</v>
      </c>
      <c r="M47" s="16" t="s">
        <v>23</v>
      </c>
      <c r="N47" s="11"/>
      <c r="O47" s="11"/>
      <c r="P47" s="12"/>
      <c r="Q47" s="12"/>
      <c r="R47" s="12"/>
      <c r="S47" s="100" t="s">
        <v>63</v>
      </c>
      <c r="T47" s="100" t="s">
        <v>64</v>
      </c>
      <c r="U47" s="11"/>
    </row>
    <row r="48" customFormat="1" spans="1:21">
      <c r="A48" s="24" t="s">
        <v>65</v>
      </c>
      <c r="B48" s="17">
        <f t="shared" ref="B48:B55" si="6">SUM(H48:N48)+E48+F48</f>
        <v>8636.715765</v>
      </c>
      <c r="C48" s="19">
        <f>B48/B55*100</f>
        <v>35.3278543404995</v>
      </c>
      <c r="D48" s="17">
        <v>21.9991308604376</v>
      </c>
      <c r="E48" s="17">
        <v>1306.084858</v>
      </c>
      <c r="F48" s="17">
        <v>0</v>
      </c>
      <c r="G48" s="17">
        <v>923.48017</v>
      </c>
      <c r="H48" s="17">
        <v>345.4779</v>
      </c>
      <c r="I48" s="17">
        <v>2014.07</v>
      </c>
      <c r="J48" s="19">
        <v>504.813805999998</v>
      </c>
      <c r="K48" s="92">
        <v>752.312</v>
      </c>
      <c r="L48" s="44">
        <v>0</v>
      </c>
      <c r="M48" s="44">
        <v>0</v>
      </c>
      <c r="N48" s="93">
        <v>3713.957201</v>
      </c>
      <c r="O48" s="94">
        <v>508</v>
      </c>
      <c r="P48" s="93">
        <v>534.28</v>
      </c>
      <c r="Q48" s="93">
        <v>1848.11</v>
      </c>
      <c r="R48" s="117">
        <v>3569.246375</v>
      </c>
      <c r="S48" s="115">
        <v>369</v>
      </c>
      <c r="T48" s="34">
        <v>437.21</v>
      </c>
      <c r="U48" s="113">
        <v>123.51</v>
      </c>
    </row>
    <row r="49" customFormat="1" spans="1:21">
      <c r="A49" s="24" t="s">
        <v>66</v>
      </c>
      <c r="B49" s="17">
        <f t="shared" si="6"/>
        <v>1481.44</v>
      </c>
      <c r="C49" s="19">
        <f>B49/B55*100</f>
        <v>6.05972200061045</v>
      </c>
      <c r="D49" s="37">
        <v>86.8688270242315</v>
      </c>
      <c r="E49" s="37">
        <v>428.21</v>
      </c>
      <c r="F49" s="37">
        <v>0.85</v>
      </c>
      <c r="G49" s="37">
        <v>379.69</v>
      </c>
      <c r="H49" s="37">
        <v>0.04</v>
      </c>
      <c r="I49" s="72">
        <v>0</v>
      </c>
      <c r="J49" s="73">
        <v>50.31</v>
      </c>
      <c r="K49" s="74">
        <v>64.32</v>
      </c>
      <c r="L49" s="72">
        <v>0</v>
      </c>
      <c r="M49" s="72">
        <v>0</v>
      </c>
      <c r="N49" s="73">
        <v>937.71</v>
      </c>
      <c r="O49" s="72">
        <v>180</v>
      </c>
      <c r="P49" s="37">
        <v>315.99</v>
      </c>
      <c r="Q49" s="37">
        <v>85.31</v>
      </c>
      <c r="R49" s="73">
        <v>204.63</v>
      </c>
      <c r="S49" s="44">
        <v>0</v>
      </c>
      <c r="T49" s="44">
        <v>0</v>
      </c>
      <c r="U49" s="44">
        <v>0</v>
      </c>
    </row>
    <row r="50" customFormat="1" spans="1:21">
      <c r="A50" s="24" t="s">
        <v>67</v>
      </c>
      <c r="B50" s="17">
        <f t="shared" si="6"/>
        <v>2789.409427</v>
      </c>
      <c r="C50" s="19">
        <f>B50/B55*100</f>
        <v>11.4098753061225</v>
      </c>
      <c r="D50" s="38">
        <v>22.7759077742822</v>
      </c>
      <c r="E50" s="42">
        <v>753.309627</v>
      </c>
      <c r="F50" s="42">
        <v>33.1418</v>
      </c>
      <c r="G50" s="42">
        <v>711.944619</v>
      </c>
      <c r="H50" s="39">
        <v>0</v>
      </c>
      <c r="I50" s="76">
        <v>0</v>
      </c>
      <c r="J50" s="76">
        <v>4.998</v>
      </c>
      <c r="K50" s="77">
        <v>0</v>
      </c>
      <c r="L50" s="78">
        <v>0</v>
      </c>
      <c r="M50" s="77">
        <v>0</v>
      </c>
      <c r="N50" s="88">
        <v>1997.96</v>
      </c>
      <c r="O50" s="89">
        <v>283</v>
      </c>
      <c r="P50" s="95">
        <v>0</v>
      </c>
      <c r="Q50" s="95">
        <v>0</v>
      </c>
      <c r="R50" s="77">
        <v>0</v>
      </c>
      <c r="S50" s="77">
        <v>0</v>
      </c>
      <c r="T50" s="77">
        <v>0</v>
      </c>
      <c r="U50" s="77">
        <v>0</v>
      </c>
    </row>
    <row r="51" customFormat="1" spans="1:21">
      <c r="A51" s="24" t="s">
        <v>69</v>
      </c>
      <c r="B51" s="17">
        <f t="shared" si="6"/>
        <v>8633.369437</v>
      </c>
      <c r="C51" s="19">
        <f>B51/B55*100</f>
        <v>35.3141664304911</v>
      </c>
      <c r="D51" s="40">
        <v>-19.6809943668393</v>
      </c>
      <c r="E51" s="22">
        <v>1606.992887</v>
      </c>
      <c r="F51" s="22">
        <v>90.08235</v>
      </c>
      <c r="G51" s="22">
        <v>1466.130093</v>
      </c>
      <c r="H51" s="40">
        <v>141.14</v>
      </c>
      <c r="I51" s="40">
        <v>3141.9</v>
      </c>
      <c r="J51" s="81">
        <v>29.9442</v>
      </c>
      <c r="K51" s="82">
        <v>0</v>
      </c>
      <c r="L51" s="83">
        <v>0</v>
      </c>
      <c r="M51" s="83">
        <v>0</v>
      </c>
      <c r="N51" s="62">
        <v>3623.31</v>
      </c>
      <c r="O51" s="84">
        <v>850</v>
      </c>
      <c r="P51" s="85">
        <v>129.9</v>
      </c>
      <c r="Q51" s="81">
        <v>809.6684</v>
      </c>
      <c r="R51" s="114">
        <v>209.7814</v>
      </c>
      <c r="S51" s="114">
        <v>16</v>
      </c>
      <c r="T51" s="114">
        <v>37.81</v>
      </c>
      <c r="U51" s="82">
        <v>0</v>
      </c>
    </row>
    <row r="52" customFormat="1" spans="1:21">
      <c r="A52" s="24" t="s">
        <v>70</v>
      </c>
      <c r="B52" s="17">
        <f t="shared" si="6"/>
        <v>2353.42</v>
      </c>
      <c r="C52" s="19">
        <f>B52/B55*100</f>
        <v>9.62649243349487</v>
      </c>
      <c r="D52" s="41">
        <v>-37.2299360386299</v>
      </c>
      <c r="E52" s="41">
        <v>189.99</v>
      </c>
      <c r="F52" s="41">
        <v>23.9</v>
      </c>
      <c r="G52" s="41">
        <v>124.97</v>
      </c>
      <c r="H52" s="46">
        <v>44.8</v>
      </c>
      <c r="I52" s="45">
        <v>1854.07</v>
      </c>
      <c r="J52" s="41">
        <v>34.47</v>
      </c>
      <c r="K52" s="50">
        <v>0</v>
      </c>
      <c r="L52" s="50">
        <v>0</v>
      </c>
      <c r="M52" s="50">
        <v>0</v>
      </c>
      <c r="N52" s="41">
        <v>206.19</v>
      </c>
      <c r="O52" s="86">
        <v>144</v>
      </c>
      <c r="P52" s="41">
        <v>0.08</v>
      </c>
      <c r="Q52" s="41">
        <v>102.31</v>
      </c>
      <c r="R52" s="41">
        <v>696.93</v>
      </c>
      <c r="S52" s="86">
        <v>1</v>
      </c>
      <c r="T52" s="41">
        <v>0.43</v>
      </c>
      <c r="U52" s="86">
        <v>0</v>
      </c>
    </row>
    <row r="53" customFormat="1" spans="1:21">
      <c r="A53" s="24" t="s">
        <v>71</v>
      </c>
      <c r="B53" s="17">
        <f t="shared" si="6"/>
        <v>86.1215</v>
      </c>
      <c r="C53" s="19">
        <f>B53/B55*100</f>
        <v>0.352273698749577</v>
      </c>
      <c r="D53" s="31">
        <v>13.6467405647928</v>
      </c>
      <c r="E53" s="34">
        <v>86.1215</v>
      </c>
      <c r="F53" s="34">
        <v>0</v>
      </c>
      <c r="G53" s="34">
        <v>82.9596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87">
        <v>46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</row>
    <row r="54" customFormat="1" spans="1:21">
      <c r="A54" s="24" t="s">
        <v>73</v>
      </c>
      <c r="B54" s="17">
        <f t="shared" si="6"/>
        <v>466.85</v>
      </c>
      <c r="C54" s="19">
        <f>B54/B55*100</f>
        <v>1.90961579003199</v>
      </c>
      <c r="D54" s="17">
        <v>-83.4555957190446</v>
      </c>
      <c r="E54" s="47">
        <v>287.11</v>
      </c>
      <c r="F54" s="47">
        <v>0</v>
      </c>
      <c r="G54" s="47">
        <v>218.46</v>
      </c>
      <c r="H54" s="27">
        <v>0</v>
      </c>
      <c r="I54" s="96">
        <v>0</v>
      </c>
      <c r="J54" s="27">
        <v>0</v>
      </c>
      <c r="K54" s="27">
        <v>0</v>
      </c>
      <c r="L54" s="27">
        <v>0</v>
      </c>
      <c r="M54" s="27">
        <v>0</v>
      </c>
      <c r="N54" s="27">
        <v>179.74</v>
      </c>
      <c r="O54" s="27">
        <v>191</v>
      </c>
      <c r="P54" s="17">
        <v>0</v>
      </c>
      <c r="Q54" s="17">
        <v>0</v>
      </c>
      <c r="R54" s="27">
        <v>4.25</v>
      </c>
      <c r="S54" s="27">
        <v>3</v>
      </c>
      <c r="T54" s="27">
        <v>2.66</v>
      </c>
      <c r="U54" s="27">
        <v>0</v>
      </c>
    </row>
    <row r="55" customFormat="1" spans="1:21">
      <c r="A55" s="24" t="s">
        <v>34</v>
      </c>
      <c r="B55" s="17">
        <f t="shared" si="6"/>
        <v>24447.326129</v>
      </c>
      <c r="C55" s="24"/>
      <c r="D55" s="19">
        <v>-11.23</v>
      </c>
      <c r="E55" s="35">
        <f t="shared" ref="E55:U55" si="7">SUM(E48:E54)</f>
        <v>4657.818872</v>
      </c>
      <c r="F55" s="35">
        <f t="shared" si="7"/>
        <v>147.97415</v>
      </c>
      <c r="G55" s="35">
        <f t="shared" si="7"/>
        <v>3907.634482</v>
      </c>
      <c r="H55" s="35">
        <f t="shared" si="7"/>
        <v>531.4579</v>
      </c>
      <c r="I55" s="35">
        <f t="shared" si="7"/>
        <v>7010.04</v>
      </c>
      <c r="J55" s="35">
        <f t="shared" si="7"/>
        <v>624.536005999998</v>
      </c>
      <c r="K55" s="35">
        <f t="shared" si="7"/>
        <v>816.632</v>
      </c>
      <c r="L55" s="35">
        <f t="shared" si="7"/>
        <v>0</v>
      </c>
      <c r="M55" s="35">
        <f t="shared" si="7"/>
        <v>0</v>
      </c>
      <c r="N55" s="35">
        <f t="shared" si="7"/>
        <v>10658.867201</v>
      </c>
      <c r="O55" s="71">
        <f t="shared" si="7"/>
        <v>2202</v>
      </c>
      <c r="P55" s="35">
        <f t="shared" si="7"/>
        <v>980.25</v>
      </c>
      <c r="Q55" s="35">
        <f t="shared" si="7"/>
        <v>2845.3984</v>
      </c>
      <c r="R55" s="35">
        <f t="shared" si="7"/>
        <v>4684.837775</v>
      </c>
      <c r="S55" s="35">
        <f t="shared" si="7"/>
        <v>389</v>
      </c>
      <c r="T55" s="35">
        <f t="shared" si="7"/>
        <v>478.11</v>
      </c>
      <c r="U55" s="35">
        <f t="shared" si="7"/>
        <v>123.51</v>
      </c>
    </row>
    <row r="56" customFormat="1" ht="17.4" spans="1:21">
      <c r="A56" s="36" t="s">
        <v>39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customFormat="1" ht="14.45" customHeight="1" spans="1:21">
      <c r="A57" s="5" t="s">
        <v>2</v>
      </c>
      <c r="B57" s="5" t="s">
        <v>3</v>
      </c>
      <c r="C57" s="6" t="s">
        <v>4</v>
      </c>
      <c r="D57" s="7" t="s">
        <v>48</v>
      </c>
      <c r="E57" s="8" t="s">
        <v>49</v>
      </c>
      <c r="F57" s="8"/>
      <c r="G57" s="9"/>
      <c r="H57" s="10" t="s">
        <v>50</v>
      </c>
      <c r="I57" s="51"/>
      <c r="J57" s="6" t="s">
        <v>51</v>
      </c>
      <c r="K57" s="6" t="s">
        <v>52</v>
      </c>
      <c r="L57" s="52" t="s">
        <v>11</v>
      </c>
      <c r="M57" s="53"/>
      <c r="N57" s="5" t="s">
        <v>53</v>
      </c>
      <c r="O57" s="5" t="s">
        <v>54</v>
      </c>
      <c r="P57" s="6" t="s">
        <v>78</v>
      </c>
      <c r="Q57" s="6" t="s">
        <v>55</v>
      </c>
      <c r="R57" s="6" t="s">
        <v>56</v>
      </c>
      <c r="S57" s="10" t="s">
        <v>57</v>
      </c>
      <c r="T57" s="51"/>
      <c r="U57" s="5" t="s">
        <v>15</v>
      </c>
    </row>
    <row r="58" customFormat="1" ht="32.4" spans="1:21">
      <c r="A58" s="11"/>
      <c r="B58" s="11"/>
      <c r="C58" s="12"/>
      <c r="D58" s="13"/>
      <c r="E58" s="14" t="s">
        <v>49</v>
      </c>
      <c r="F58" s="14" t="s">
        <v>58</v>
      </c>
      <c r="G58" s="15" t="s">
        <v>59</v>
      </c>
      <c r="H58" s="16" t="s">
        <v>60</v>
      </c>
      <c r="I58" s="16" t="s">
        <v>61</v>
      </c>
      <c r="J58" s="12"/>
      <c r="K58" s="12"/>
      <c r="L58" s="16" t="s">
        <v>62</v>
      </c>
      <c r="M58" s="16" t="s">
        <v>23</v>
      </c>
      <c r="N58" s="11"/>
      <c r="O58" s="11"/>
      <c r="P58" s="12"/>
      <c r="Q58" s="12"/>
      <c r="R58" s="12"/>
      <c r="S58" s="100" t="s">
        <v>63</v>
      </c>
      <c r="T58" s="100" t="s">
        <v>64</v>
      </c>
      <c r="U58" s="11"/>
    </row>
    <row r="59" customFormat="1" spans="1:21">
      <c r="A59" s="24" t="s">
        <v>65</v>
      </c>
      <c r="B59" s="17">
        <f t="shared" ref="B59:B65" si="8">SUM(H59:N59)+E59+F59</f>
        <v>4467.799413</v>
      </c>
      <c r="C59" s="19">
        <f>B59/B65*100</f>
        <v>51.859691130383</v>
      </c>
      <c r="D59" s="17">
        <v>10.7261231111397</v>
      </c>
      <c r="E59" s="17">
        <v>888.999793</v>
      </c>
      <c r="F59" s="17">
        <v>0</v>
      </c>
      <c r="G59" s="17">
        <v>507.678332</v>
      </c>
      <c r="H59" s="17">
        <v>28.885465</v>
      </c>
      <c r="I59" s="17">
        <v>904.7</v>
      </c>
      <c r="J59" s="19">
        <v>242.877363</v>
      </c>
      <c r="K59" s="19">
        <v>290.119</v>
      </c>
      <c r="L59" s="44">
        <v>0</v>
      </c>
      <c r="M59" s="44">
        <v>0</v>
      </c>
      <c r="N59" s="43">
        <v>2112.217792</v>
      </c>
      <c r="O59" s="44">
        <v>382</v>
      </c>
      <c r="P59" s="97">
        <v>238.68</v>
      </c>
      <c r="Q59" s="97">
        <v>891.15</v>
      </c>
      <c r="R59" s="43">
        <v>1294.640223</v>
      </c>
      <c r="S59" s="94">
        <v>285</v>
      </c>
      <c r="T59" s="34">
        <v>404.34</v>
      </c>
      <c r="U59" s="113">
        <v>68.56</v>
      </c>
    </row>
    <row r="60" customFormat="1" spans="1:21">
      <c r="A60" s="24" t="s">
        <v>66</v>
      </c>
      <c r="B60" s="48">
        <f t="shared" si="8"/>
        <v>1796.28</v>
      </c>
      <c r="C60" s="19">
        <f>B60/B65*100</f>
        <v>20.8502032818733</v>
      </c>
      <c r="D60" s="37">
        <v>25.5920293654955</v>
      </c>
      <c r="E60" s="37">
        <v>389.78</v>
      </c>
      <c r="F60" s="37">
        <v>0.01</v>
      </c>
      <c r="G60" s="37">
        <v>309.9</v>
      </c>
      <c r="H60" s="37">
        <v>0</v>
      </c>
      <c r="I60" s="72">
        <v>0</v>
      </c>
      <c r="J60" s="73">
        <v>25.44</v>
      </c>
      <c r="K60" s="74">
        <v>0</v>
      </c>
      <c r="L60" s="72">
        <v>0</v>
      </c>
      <c r="M60" s="72">
        <v>0</v>
      </c>
      <c r="N60" s="73">
        <v>1381.05</v>
      </c>
      <c r="O60" s="72">
        <v>165</v>
      </c>
      <c r="P60" s="37">
        <v>19.04</v>
      </c>
      <c r="Q60" s="37">
        <v>47.08</v>
      </c>
      <c r="R60" s="73">
        <v>32.86</v>
      </c>
      <c r="S60" s="44">
        <v>0</v>
      </c>
      <c r="T60" s="44">
        <v>0</v>
      </c>
      <c r="U60" s="44">
        <v>0</v>
      </c>
    </row>
    <row r="61" customFormat="1" spans="1:21">
      <c r="A61" s="24" t="s">
        <v>67</v>
      </c>
      <c r="B61" s="48">
        <f t="shared" si="8"/>
        <v>1567.89254</v>
      </c>
      <c r="C61" s="19">
        <f>B61/B65*100</f>
        <v>18.1992106927276</v>
      </c>
      <c r="D61" s="38">
        <v>30.3849918983625</v>
      </c>
      <c r="E61" s="42">
        <v>476.79484</v>
      </c>
      <c r="F61" s="42">
        <v>20.7972</v>
      </c>
      <c r="G61" s="42">
        <v>444.70955</v>
      </c>
      <c r="H61" s="39">
        <v>0</v>
      </c>
      <c r="I61" s="76">
        <v>0</v>
      </c>
      <c r="J61" s="76">
        <v>9.5305</v>
      </c>
      <c r="K61" s="77">
        <v>0</v>
      </c>
      <c r="L61" s="78">
        <v>0</v>
      </c>
      <c r="M61" s="77">
        <v>0</v>
      </c>
      <c r="N61" s="88">
        <v>1060.77</v>
      </c>
      <c r="O61" s="89">
        <v>179</v>
      </c>
      <c r="P61" s="95">
        <v>0</v>
      </c>
      <c r="Q61" s="95">
        <v>0</v>
      </c>
      <c r="R61" s="77">
        <v>0</v>
      </c>
      <c r="S61" s="77">
        <v>0</v>
      </c>
      <c r="T61" s="77">
        <v>0</v>
      </c>
      <c r="U61" s="77">
        <v>0</v>
      </c>
    </row>
    <row r="62" customFormat="1" spans="1:21">
      <c r="A62" s="24" t="s">
        <v>69</v>
      </c>
      <c r="B62" s="48">
        <f t="shared" si="8"/>
        <v>725.60585</v>
      </c>
      <c r="C62" s="19">
        <f>B62/B65*100</f>
        <v>8.42242271528742</v>
      </c>
      <c r="D62" s="40">
        <v>39.6018761330595</v>
      </c>
      <c r="E62" s="22">
        <v>38.96585</v>
      </c>
      <c r="F62" s="22">
        <v>0</v>
      </c>
      <c r="G62" s="22">
        <v>38.955969</v>
      </c>
      <c r="H62" s="40">
        <v>95</v>
      </c>
      <c r="I62" s="40">
        <v>252</v>
      </c>
      <c r="J62" s="81">
        <v>0.72</v>
      </c>
      <c r="K62" s="82">
        <v>0</v>
      </c>
      <c r="L62" s="83">
        <v>0</v>
      </c>
      <c r="M62" s="83">
        <v>0</v>
      </c>
      <c r="N62" s="62">
        <v>338.92</v>
      </c>
      <c r="O62" s="84">
        <v>40</v>
      </c>
      <c r="P62" s="85">
        <v>5.9</v>
      </c>
      <c r="Q62" s="85">
        <v>0</v>
      </c>
      <c r="R62" s="114">
        <v>0</v>
      </c>
      <c r="S62" s="77">
        <v>0</v>
      </c>
      <c r="T62" s="114">
        <v>0</v>
      </c>
      <c r="U62" s="82">
        <v>0</v>
      </c>
    </row>
    <row r="63" customFormat="1" spans="1:21">
      <c r="A63" s="24" t="s">
        <v>70</v>
      </c>
      <c r="B63" s="48">
        <f t="shared" si="8"/>
        <v>13.59</v>
      </c>
      <c r="C63" s="19">
        <f>B63/B65*100</f>
        <v>0.157745041196617</v>
      </c>
      <c r="D63" s="49">
        <v>103.139013452915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98">
        <v>13.59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</row>
    <row r="64" customFormat="1" spans="1:21">
      <c r="A64" s="24" t="s">
        <v>68</v>
      </c>
      <c r="B64" s="48">
        <f t="shared" si="8"/>
        <v>44</v>
      </c>
      <c r="C64" s="19">
        <f>B64/B65*100</f>
        <v>0.510727138532092</v>
      </c>
      <c r="D64" s="43">
        <v>6.53753026634383</v>
      </c>
      <c r="E64" s="17">
        <v>16</v>
      </c>
      <c r="F64" s="17">
        <v>0</v>
      </c>
      <c r="G64" s="17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3">
        <v>28</v>
      </c>
      <c r="O64" s="44">
        <v>1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</row>
    <row r="65" customFormat="1" spans="1:21">
      <c r="A65" s="24" t="s">
        <v>34</v>
      </c>
      <c r="B65" s="48">
        <f t="shared" si="8"/>
        <v>8615.167803</v>
      </c>
      <c r="D65" s="24">
        <v>19.07</v>
      </c>
      <c r="E65" s="35">
        <f t="shared" ref="E65:U65" si="9">SUM(E59:E64)</f>
        <v>1810.540483</v>
      </c>
      <c r="F65" s="35">
        <f t="shared" si="9"/>
        <v>20.8072</v>
      </c>
      <c r="G65" s="35">
        <f t="shared" si="9"/>
        <v>1301.243851</v>
      </c>
      <c r="H65" s="35">
        <f t="shared" si="9"/>
        <v>123.885465</v>
      </c>
      <c r="I65" s="35">
        <f t="shared" si="9"/>
        <v>1156.7</v>
      </c>
      <c r="J65" s="35">
        <f t="shared" si="9"/>
        <v>278.567863</v>
      </c>
      <c r="K65" s="35">
        <f t="shared" si="9"/>
        <v>290.119</v>
      </c>
      <c r="L65" s="35">
        <f t="shared" si="9"/>
        <v>0</v>
      </c>
      <c r="M65" s="35">
        <f t="shared" si="9"/>
        <v>0</v>
      </c>
      <c r="N65" s="35">
        <f t="shared" si="9"/>
        <v>4934.547792</v>
      </c>
      <c r="O65" s="71">
        <f t="shared" si="9"/>
        <v>767</v>
      </c>
      <c r="P65" s="35">
        <f t="shared" si="9"/>
        <v>263.62</v>
      </c>
      <c r="Q65" s="35">
        <f t="shared" si="9"/>
        <v>938.23</v>
      </c>
      <c r="R65" s="35">
        <f t="shared" si="9"/>
        <v>1327.500223</v>
      </c>
      <c r="S65" s="71">
        <f t="shared" si="9"/>
        <v>285</v>
      </c>
      <c r="T65" s="35">
        <f t="shared" si="9"/>
        <v>404.34</v>
      </c>
      <c r="U65" s="35">
        <f t="shared" si="9"/>
        <v>68.56</v>
      </c>
    </row>
    <row r="66" customFormat="1" ht="21" customHeight="1" spans="1:21">
      <c r="A66" s="36" t="s">
        <v>40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customFormat="1" ht="14.45" customHeight="1" spans="1:21">
      <c r="A67" s="5" t="s">
        <v>2</v>
      </c>
      <c r="B67" s="5" t="s">
        <v>3</v>
      </c>
      <c r="C67" s="6" t="s">
        <v>4</v>
      </c>
      <c r="D67" s="7" t="s">
        <v>48</v>
      </c>
      <c r="E67" s="8" t="s">
        <v>49</v>
      </c>
      <c r="F67" s="8"/>
      <c r="G67" s="9"/>
      <c r="H67" s="10" t="s">
        <v>50</v>
      </c>
      <c r="I67" s="51"/>
      <c r="J67" s="6" t="s">
        <v>51</v>
      </c>
      <c r="K67" s="6" t="s">
        <v>52</v>
      </c>
      <c r="L67" s="52" t="s">
        <v>11</v>
      </c>
      <c r="M67" s="53"/>
      <c r="N67" s="5" t="s">
        <v>53</v>
      </c>
      <c r="O67" s="5" t="s">
        <v>54</v>
      </c>
      <c r="P67" s="6" t="s">
        <v>78</v>
      </c>
      <c r="Q67" s="6" t="s">
        <v>55</v>
      </c>
      <c r="R67" s="6" t="s">
        <v>56</v>
      </c>
      <c r="S67" s="10" t="s">
        <v>57</v>
      </c>
      <c r="T67" s="51"/>
      <c r="U67" s="5" t="s">
        <v>15</v>
      </c>
    </row>
    <row r="68" customFormat="1" ht="32.4" spans="1:21">
      <c r="A68" s="11"/>
      <c r="B68" s="11"/>
      <c r="C68" s="12"/>
      <c r="D68" s="13"/>
      <c r="E68" s="14" t="s">
        <v>49</v>
      </c>
      <c r="F68" s="14" t="s">
        <v>58</v>
      </c>
      <c r="G68" s="15" t="s">
        <v>59</v>
      </c>
      <c r="H68" s="16" t="s">
        <v>60</v>
      </c>
      <c r="I68" s="16" t="s">
        <v>61</v>
      </c>
      <c r="J68" s="12"/>
      <c r="K68" s="12"/>
      <c r="L68" s="16" t="s">
        <v>62</v>
      </c>
      <c r="M68" s="16" t="s">
        <v>23</v>
      </c>
      <c r="N68" s="11"/>
      <c r="O68" s="11"/>
      <c r="P68" s="12"/>
      <c r="Q68" s="12"/>
      <c r="R68" s="12"/>
      <c r="S68" s="100" t="s">
        <v>63</v>
      </c>
      <c r="T68" s="100" t="s">
        <v>64</v>
      </c>
      <c r="U68" s="11"/>
    </row>
    <row r="69" customFormat="1" spans="1:21">
      <c r="A69" s="24" t="s">
        <v>65</v>
      </c>
      <c r="B69" s="17">
        <f t="shared" ref="B69:B72" si="10">SUM(H69:N69)+E69+F69</f>
        <v>4074.403395</v>
      </c>
      <c r="C69" s="19">
        <f>B69/B72*100</f>
        <v>57.2393223816241</v>
      </c>
      <c r="D69" s="17">
        <v>12.2773847835749</v>
      </c>
      <c r="E69" s="17">
        <v>552.515372</v>
      </c>
      <c r="F69" s="17">
        <v>0</v>
      </c>
      <c r="G69" s="17">
        <v>390.591496</v>
      </c>
      <c r="H69" s="17">
        <v>137.032287</v>
      </c>
      <c r="I69" s="17">
        <v>910.3</v>
      </c>
      <c r="J69" s="19">
        <v>183.641545</v>
      </c>
      <c r="K69" s="19">
        <v>150.812</v>
      </c>
      <c r="L69" s="44">
        <v>0</v>
      </c>
      <c r="M69" s="44">
        <v>0</v>
      </c>
      <c r="N69" s="43">
        <v>2140.102191</v>
      </c>
      <c r="O69" s="44">
        <v>261</v>
      </c>
      <c r="P69" s="34">
        <v>554</v>
      </c>
      <c r="Q69" s="34">
        <v>503.85</v>
      </c>
      <c r="R69" s="43">
        <v>958.480321000001</v>
      </c>
      <c r="S69" s="94">
        <v>444</v>
      </c>
      <c r="T69" s="34">
        <v>469.18</v>
      </c>
      <c r="U69" s="113">
        <v>46.87</v>
      </c>
    </row>
    <row r="70" customFormat="1" spans="1:22">
      <c r="A70" s="24" t="s">
        <v>66</v>
      </c>
      <c r="B70" s="48">
        <f t="shared" si="10"/>
        <v>1874.42</v>
      </c>
      <c r="C70" s="19">
        <f>B70/B72*100</f>
        <v>26.332819865168</v>
      </c>
      <c r="D70" s="37">
        <v>46.6177528863302</v>
      </c>
      <c r="E70" s="37">
        <v>435.83</v>
      </c>
      <c r="F70" s="37">
        <v>0</v>
      </c>
      <c r="G70" s="37">
        <v>309.34</v>
      </c>
      <c r="H70" s="37">
        <v>0</v>
      </c>
      <c r="I70" s="72">
        <v>0</v>
      </c>
      <c r="J70" s="73">
        <v>30.88</v>
      </c>
      <c r="K70" s="74">
        <v>0</v>
      </c>
      <c r="L70" s="72">
        <v>0</v>
      </c>
      <c r="M70" s="72">
        <v>0</v>
      </c>
      <c r="N70" s="73">
        <v>1407.71</v>
      </c>
      <c r="O70" s="72">
        <v>173</v>
      </c>
      <c r="P70" s="37">
        <v>66.04</v>
      </c>
      <c r="Q70" s="37">
        <v>54.88</v>
      </c>
      <c r="R70" s="73">
        <v>39.05</v>
      </c>
      <c r="S70" s="44">
        <v>0</v>
      </c>
      <c r="T70" s="44">
        <v>0</v>
      </c>
      <c r="U70" s="44">
        <v>0</v>
      </c>
      <c r="V70">
        <v>0</v>
      </c>
    </row>
    <row r="71" customFormat="1" spans="1:21">
      <c r="A71" s="24" t="s">
        <v>69</v>
      </c>
      <c r="B71" s="48">
        <f t="shared" si="10"/>
        <v>1169.366034</v>
      </c>
      <c r="C71" s="19">
        <f>B71/B72*100</f>
        <v>16.4278577532079</v>
      </c>
      <c r="D71" s="40">
        <v>61.435295144457</v>
      </c>
      <c r="E71" s="22">
        <v>68.944974</v>
      </c>
      <c r="F71" s="22">
        <v>0</v>
      </c>
      <c r="G71" s="22">
        <v>63.511142</v>
      </c>
      <c r="H71" s="40">
        <v>0</v>
      </c>
      <c r="I71" s="40">
        <v>358.3</v>
      </c>
      <c r="J71" s="81">
        <v>2.01106</v>
      </c>
      <c r="K71" s="82">
        <v>0</v>
      </c>
      <c r="L71" s="83">
        <v>0</v>
      </c>
      <c r="M71" s="83">
        <v>0</v>
      </c>
      <c r="N71" s="62">
        <v>740.11</v>
      </c>
      <c r="O71" s="84">
        <v>37</v>
      </c>
      <c r="P71" s="85">
        <v>16.1</v>
      </c>
      <c r="Q71" s="85">
        <v>38.8</v>
      </c>
      <c r="R71" s="114">
        <v>0</v>
      </c>
      <c r="S71" s="114">
        <v>0</v>
      </c>
      <c r="T71" s="114">
        <v>0</v>
      </c>
      <c r="U71" s="82">
        <v>0</v>
      </c>
    </row>
    <row r="72" customFormat="1" spans="1:21">
      <c r="A72" s="24" t="s">
        <v>34</v>
      </c>
      <c r="B72" s="48">
        <f t="shared" si="10"/>
        <v>7118.189429</v>
      </c>
      <c r="D72" s="19">
        <v>26.4</v>
      </c>
      <c r="E72" s="35">
        <f t="shared" ref="E72:U72" si="11">SUM(E69:E71)</f>
        <v>1057.290346</v>
      </c>
      <c r="F72" s="35">
        <f t="shared" si="11"/>
        <v>0</v>
      </c>
      <c r="G72" s="35">
        <f t="shared" si="11"/>
        <v>763.442638</v>
      </c>
      <c r="H72" s="35">
        <f t="shared" si="11"/>
        <v>137.032287</v>
      </c>
      <c r="I72" s="35">
        <f t="shared" si="11"/>
        <v>1268.6</v>
      </c>
      <c r="J72" s="35">
        <f t="shared" si="11"/>
        <v>216.532605</v>
      </c>
      <c r="K72" s="35">
        <f t="shared" si="11"/>
        <v>150.812</v>
      </c>
      <c r="L72" s="35">
        <f t="shared" si="11"/>
        <v>0</v>
      </c>
      <c r="M72" s="35">
        <f t="shared" si="11"/>
        <v>0</v>
      </c>
      <c r="N72" s="35">
        <f t="shared" si="11"/>
        <v>4287.922191</v>
      </c>
      <c r="O72" s="71">
        <f t="shared" si="11"/>
        <v>471</v>
      </c>
      <c r="P72" s="35">
        <f t="shared" si="11"/>
        <v>636.14</v>
      </c>
      <c r="Q72" s="35">
        <f t="shared" si="11"/>
        <v>597.53</v>
      </c>
      <c r="R72" s="35">
        <f t="shared" si="11"/>
        <v>997.530321000001</v>
      </c>
      <c r="S72" s="35">
        <f t="shared" si="11"/>
        <v>444</v>
      </c>
      <c r="T72" s="35">
        <f t="shared" si="11"/>
        <v>469.18</v>
      </c>
      <c r="U72" s="35">
        <f t="shared" si="11"/>
        <v>46.87</v>
      </c>
    </row>
    <row r="73" customFormat="1" ht="17.4" spans="1:21">
      <c r="A73" s="36" t="s">
        <v>41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customFormat="1" ht="14.45" customHeight="1" spans="1:21">
      <c r="A74" s="5" t="s">
        <v>2</v>
      </c>
      <c r="B74" s="5" t="s">
        <v>3</v>
      </c>
      <c r="C74" s="6" t="s">
        <v>4</v>
      </c>
      <c r="D74" s="7" t="s">
        <v>48</v>
      </c>
      <c r="E74" s="8" t="s">
        <v>49</v>
      </c>
      <c r="F74" s="8"/>
      <c r="G74" s="9"/>
      <c r="H74" s="10" t="s">
        <v>50</v>
      </c>
      <c r="I74" s="51"/>
      <c r="J74" s="6" t="s">
        <v>51</v>
      </c>
      <c r="K74" s="6" t="s">
        <v>52</v>
      </c>
      <c r="L74" s="52" t="s">
        <v>11</v>
      </c>
      <c r="M74" s="53"/>
      <c r="N74" s="5" t="s">
        <v>53</v>
      </c>
      <c r="O74" s="5" t="s">
        <v>54</v>
      </c>
      <c r="P74" s="6" t="s">
        <v>78</v>
      </c>
      <c r="Q74" s="6" t="s">
        <v>55</v>
      </c>
      <c r="R74" s="6" t="s">
        <v>56</v>
      </c>
      <c r="S74" s="10" t="s">
        <v>57</v>
      </c>
      <c r="T74" s="51"/>
      <c r="U74" s="5" t="s">
        <v>15</v>
      </c>
    </row>
    <row r="75" customFormat="1" ht="32.4" spans="1:21">
      <c r="A75" s="11"/>
      <c r="B75" s="11"/>
      <c r="C75" s="12"/>
      <c r="D75" s="13"/>
      <c r="E75" s="14" t="s">
        <v>49</v>
      </c>
      <c r="F75" s="14" t="s">
        <v>58</v>
      </c>
      <c r="G75" s="15" t="s">
        <v>59</v>
      </c>
      <c r="H75" s="16" t="s">
        <v>60</v>
      </c>
      <c r="I75" s="16" t="s">
        <v>61</v>
      </c>
      <c r="J75" s="12"/>
      <c r="K75" s="12"/>
      <c r="L75" s="16" t="s">
        <v>62</v>
      </c>
      <c r="M75" s="16" t="s">
        <v>23</v>
      </c>
      <c r="N75" s="11"/>
      <c r="O75" s="11"/>
      <c r="P75" s="12"/>
      <c r="Q75" s="12"/>
      <c r="R75" s="12"/>
      <c r="S75" s="100" t="s">
        <v>63</v>
      </c>
      <c r="T75" s="100" t="s">
        <v>64</v>
      </c>
      <c r="U75" s="11"/>
    </row>
    <row r="76" customFormat="1" spans="1:21">
      <c r="A76" s="24" t="s">
        <v>65</v>
      </c>
      <c r="B76" s="17">
        <f t="shared" ref="B76:B80" si="12">SUM(H76:N76)+E76+F76</f>
        <v>3416.624229</v>
      </c>
      <c r="C76" s="19">
        <f>B76/B80*100</f>
        <v>71.0294414017467</v>
      </c>
      <c r="D76" s="17">
        <v>5.68176180364717</v>
      </c>
      <c r="E76" s="17">
        <v>510.933184</v>
      </c>
      <c r="F76" s="17">
        <v>0</v>
      </c>
      <c r="G76" s="17">
        <v>319.95202</v>
      </c>
      <c r="H76" s="17">
        <v>28.678476</v>
      </c>
      <c r="I76" s="17">
        <v>635.73</v>
      </c>
      <c r="J76" s="19">
        <v>185.87307</v>
      </c>
      <c r="K76" s="19">
        <v>263.937</v>
      </c>
      <c r="L76" s="44">
        <v>0</v>
      </c>
      <c r="M76" s="44">
        <v>0</v>
      </c>
      <c r="N76" s="43">
        <v>1791.472499</v>
      </c>
      <c r="O76" s="44">
        <v>343</v>
      </c>
      <c r="P76" s="131">
        <v>186.43</v>
      </c>
      <c r="Q76" s="131">
        <v>845.24</v>
      </c>
      <c r="R76" s="43">
        <v>1701.968165</v>
      </c>
      <c r="S76" s="115">
        <v>515</v>
      </c>
      <c r="T76" s="116">
        <v>558.43</v>
      </c>
      <c r="U76" s="113">
        <v>47.41</v>
      </c>
    </row>
    <row r="77" customFormat="1" spans="1:22">
      <c r="A77" s="24" t="s">
        <v>66</v>
      </c>
      <c r="B77" s="48">
        <f t="shared" si="12"/>
        <v>0</v>
      </c>
      <c r="C77" s="19">
        <f>B77/B80*100</f>
        <v>0</v>
      </c>
      <c r="D77" s="118">
        <v>-100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18">
        <v>2</v>
      </c>
      <c r="Q77" s="118">
        <v>3.34</v>
      </c>
      <c r="R77" s="118">
        <v>0</v>
      </c>
      <c r="S77" s="118">
        <v>0</v>
      </c>
      <c r="T77" s="118">
        <v>0</v>
      </c>
      <c r="U77" s="118">
        <v>0</v>
      </c>
      <c r="V77">
        <v>0</v>
      </c>
    </row>
    <row r="78" customFormat="1" spans="1:21">
      <c r="A78" s="24" t="s">
        <v>69</v>
      </c>
      <c r="B78" s="48">
        <f t="shared" si="12"/>
        <v>1393.527958</v>
      </c>
      <c r="C78" s="19">
        <f>B78/B80*100</f>
        <v>28.9705585982534</v>
      </c>
      <c r="D78" s="40">
        <v>42.3952011415364</v>
      </c>
      <c r="E78" s="22">
        <v>315.379838</v>
      </c>
      <c r="F78" s="22">
        <v>1.201</v>
      </c>
      <c r="G78" s="22">
        <v>312.473765</v>
      </c>
      <c r="H78" s="40">
        <v>5</v>
      </c>
      <c r="I78" s="40">
        <v>151.6</v>
      </c>
      <c r="J78" s="81">
        <v>1.20712</v>
      </c>
      <c r="K78" s="82">
        <v>0</v>
      </c>
      <c r="L78" s="83">
        <v>0</v>
      </c>
      <c r="M78" s="83">
        <v>0</v>
      </c>
      <c r="N78" s="62">
        <v>919.14</v>
      </c>
      <c r="O78" s="84">
        <v>104</v>
      </c>
      <c r="P78" s="85">
        <v>16.4</v>
      </c>
      <c r="Q78" s="85">
        <v>0</v>
      </c>
      <c r="R78" s="114">
        <v>0</v>
      </c>
      <c r="S78" s="115">
        <v>0</v>
      </c>
      <c r="T78" s="114">
        <v>0</v>
      </c>
      <c r="U78" s="82">
        <v>0</v>
      </c>
    </row>
    <row r="79" customFormat="1" spans="1:21">
      <c r="A79" s="24" t="s">
        <v>72</v>
      </c>
      <c r="B79" s="48">
        <f t="shared" si="12"/>
        <v>0</v>
      </c>
      <c r="C79" s="19">
        <f>B79/B80*100</f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</row>
    <row r="80" customFormat="1" spans="1:21">
      <c r="A80" s="24" t="s">
        <v>34</v>
      </c>
      <c r="B80" s="48">
        <f t="shared" si="12"/>
        <v>4810.152187</v>
      </c>
      <c r="C80" s="24"/>
      <c r="D80" s="19">
        <v>-15.64</v>
      </c>
      <c r="E80" s="35">
        <f t="shared" ref="E80:U80" si="13">SUM(E76:E79)</f>
        <v>826.313022</v>
      </c>
      <c r="F80" s="35">
        <f t="shared" si="13"/>
        <v>1.201</v>
      </c>
      <c r="G80" s="35">
        <f t="shared" si="13"/>
        <v>632.425785</v>
      </c>
      <c r="H80" s="35">
        <f t="shared" si="13"/>
        <v>33.678476</v>
      </c>
      <c r="I80" s="35">
        <f t="shared" si="13"/>
        <v>787.33</v>
      </c>
      <c r="J80" s="35">
        <f t="shared" si="13"/>
        <v>187.08019</v>
      </c>
      <c r="K80" s="35">
        <f t="shared" si="13"/>
        <v>263.937</v>
      </c>
      <c r="L80" s="35">
        <f t="shared" si="13"/>
        <v>0</v>
      </c>
      <c r="M80" s="35">
        <f t="shared" si="13"/>
        <v>0</v>
      </c>
      <c r="N80" s="35">
        <f t="shared" si="13"/>
        <v>2710.612499</v>
      </c>
      <c r="O80" s="71">
        <f t="shared" si="13"/>
        <v>447</v>
      </c>
      <c r="P80" s="35">
        <f t="shared" si="13"/>
        <v>204.83</v>
      </c>
      <c r="Q80" s="35">
        <f t="shared" si="13"/>
        <v>848.58</v>
      </c>
      <c r="R80" s="35">
        <f t="shared" si="13"/>
        <v>1701.968165</v>
      </c>
      <c r="S80" s="115">
        <f t="shared" si="13"/>
        <v>515</v>
      </c>
      <c r="T80" s="35">
        <f t="shared" si="13"/>
        <v>558.43</v>
      </c>
      <c r="U80" s="35">
        <f t="shared" si="13"/>
        <v>47.41</v>
      </c>
    </row>
    <row r="81" customFormat="1" ht="17.4" spans="1:21">
      <c r="A81" s="36" t="s">
        <v>42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customFormat="1" ht="14.45" customHeight="1" spans="1:21">
      <c r="A82" s="5" t="s">
        <v>2</v>
      </c>
      <c r="B82" s="5" t="s">
        <v>3</v>
      </c>
      <c r="C82" s="6" t="s">
        <v>4</v>
      </c>
      <c r="D82" s="7" t="s">
        <v>48</v>
      </c>
      <c r="E82" s="8" t="s">
        <v>49</v>
      </c>
      <c r="F82" s="8"/>
      <c r="G82" s="9"/>
      <c r="H82" s="10" t="s">
        <v>50</v>
      </c>
      <c r="I82" s="51"/>
      <c r="J82" s="6" t="s">
        <v>51</v>
      </c>
      <c r="K82" s="6" t="s">
        <v>52</v>
      </c>
      <c r="L82" s="52" t="s">
        <v>11</v>
      </c>
      <c r="M82" s="53"/>
      <c r="N82" s="5" t="s">
        <v>53</v>
      </c>
      <c r="O82" s="5" t="s">
        <v>54</v>
      </c>
      <c r="P82" s="6" t="s">
        <v>78</v>
      </c>
      <c r="Q82" s="6" t="s">
        <v>55</v>
      </c>
      <c r="R82" s="6" t="s">
        <v>56</v>
      </c>
      <c r="S82" s="10" t="s">
        <v>57</v>
      </c>
      <c r="T82" s="51"/>
      <c r="U82" s="5" t="s">
        <v>15</v>
      </c>
    </row>
    <row r="83" customFormat="1" ht="32.4" spans="1:21">
      <c r="A83" s="11"/>
      <c r="B83" s="11"/>
      <c r="C83" s="12"/>
      <c r="D83" s="13"/>
      <c r="E83" s="14" t="s">
        <v>49</v>
      </c>
      <c r="F83" s="14" t="s">
        <v>58</v>
      </c>
      <c r="G83" s="15" t="s">
        <v>59</v>
      </c>
      <c r="H83" s="16" t="s">
        <v>60</v>
      </c>
      <c r="I83" s="16" t="s">
        <v>61</v>
      </c>
      <c r="J83" s="12"/>
      <c r="K83" s="12"/>
      <c r="L83" s="16" t="s">
        <v>62</v>
      </c>
      <c r="M83" s="16" t="s">
        <v>23</v>
      </c>
      <c r="N83" s="11"/>
      <c r="O83" s="11"/>
      <c r="P83" s="12"/>
      <c r="Q83" s="12"/>
      <c r="R83" s="12"/>
      <c r="S83" s="100" t="s">
        <v>63</v>
      </c>
      <c r="T83" s="100" t="s">
        <v>64</v>
      </c>
      <c r="U83" s="11"/>
    </row>
    <row r="84" customFormat="1" spans="1:21">
      <c r="A84" s="24" t="s">
        <v>66</v>
      </c>
      <c r="B84" s="17">
        <f t="shared" ref="B84:B88" si="14">SUM(H84:N84)+E84+F84</f>
        <v>5663.45</v>
      </c>
      <c r="C84" s="19">
        <f>B84/B88*100</f>
        <v>68.7364159073219</v>
      </c>
      <c r="D84" s="37">
        <v>-3.82071282158403</v>
      </c>
      <c r="E84" s="37">
        <v>1823.17</v>
      </c>
      <c r="F84" s="37">
        <v>0</v>
      </c>
      <c r="G84" s="37">
        <v>821.32</v>
      </c>
      <c r="H84" s="37">
        <v>0.78</v>
      </c>
      <c r="I84" s="72">
        <v>0</v>
      </c>
      <c r="J84" s="73">
        <v>347.6</v>
      </c>
      <c r="K84" s="74">
        <v>0</v>
      </c>
      <c r="L84" s="72">
        <v>0</v>
      </c>
      <c r="M84" s="72">
        <v>0</v>
      </c>
      <c r="N84" s="73">
        <v>3491.9</v>
      </c>
      <c r="O84" s="72">
        <v>360</v>
      </c>
      <c r="P84" s="37">
        <v>556.93</v>
      </c>
      <c r="Q84" s="37">
        <v>2151.04</v>
      </c>
      <c r="R84" s="73">
        <v>2012.79</v>
      </c>
      <c r="S84" s="44">
        <v>0</v>
      </c>
      <c r="T84" s="44">
        <v>0</v>
      </c>
      <c r="U84" s="44">
        <v>0</v>
      </c>
    </row>
    <row r="85" customFormat="1" spans="1:21">
      <c r="A85" s="24" t="s">
        <v>67</v>
      </c>
      <c r="B85" s="17">
        <f t="shared" si="14"/>
        <v>0</v>
      </c>
      <c r="C85" s="19">
        <f>B85/B88*100</f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</row>
    <row r="86" customFormat="1" spans="1:21">
      <c r="A86" s="24" t="s">
        <v>69</v>
      </c>
      <c r="B86" s="17">
        <f t="shared" si="14"/>
        <v>1250.873446</v>
      </c>
      <c r="C86" s="19">
        <f>B86/B88*100</f>
        <v>15.1816573699213</v>
      </c>
      <c r="D86" s="40">
        <v>-20.7916369334775</v>
      </c>
      <c r="E86" s="22">
        <v>220.159266</v>
      </c>
      <c r="F86" s="22">
        <v>27.401</v>
      </c>
      <c r="G86" s="22">
        <v>191.14973</v>
      </c>
      <c r="H86" s="40">
        <v>56.95</v>
      </c>
      <c r="I86" s="40">
        <v>229.4</v>
      </c>
      <c r="J86" s="81">
        <v>3.08318</v>
      </c>
      <c r="K86" s="82">
        <v>0</v>
      </c>
      <c r="L86" s="83">
        <v>0</v>
      </c>
      <c r="M86" s="83">
        <v>0</v>
      </c>
      <c r="N86" s="62">
        <v>713.88</v>
      </c>
      <c r="O86" s="84">
        <v>70</v>
      </c>
      <c r="P86" s="85">
        <v>17.9</v>
      </c>
      <c r="Q86" s="81">
        <v>59.546</v>
      </c>
      <c r="R86" s="114">
        <v>0</v>
      </c>
      <c r="S86" s="77">
        <v>0</v>
      </c>
      <c r="T86" s="114">
        <v>0</v>
      </c>
      <c r="U86" s="82">
        <v>0</v>
      </c>
    </row>
    <row r="87" customFormat="1" spans="1:21">
      <c r="A87" s="24" t="s">
        <v>75</v>
      </c>
      <c r="B87" s="17">
        <f t="shared" si="14"/>
        <v>1325.05</v>
      </c>
      <c r="C87" s="19">
        <f>B87/B88*100</f>
        <v>16.0819267227568</v>
      </c>
      <c r="D87" s="40" t="s">
        <v>36</v>
      </c>
      <c r="E87" s="22">
        <v>342.27</v>
      </c>
      <c r="F87" s="22">
        <v>0</v>
      </c>
      <c r="G87" s="22">
        <v>317.76</v>
      </c>
      <c r="H87" s="40">
        <v>146</v>
      </c>
      <c r="I87" s="40">
        <v>664</v>
      </c>
      <c r="J87" s="81">
        <v>0</v>
      </c>
      <c r="K87" s="82">
        <v>0</v>
      </c>
      <c r="L87" s="83">
        <v>0</v>
      </c>
      <c r="M87" s="83">
        <v>0</v>
      </c>
      <c r="N87" s="62">
        <v>172.78</v>
      </c>
      <c r="O87" s="84">
        <v>102</v>
      </c>
      <c r="P87" s="85">
        <v>4.64</v>
      </c>
      <c r="Q87" s="85">
        <v>0</v>
      </c>
      <c r="R87" s="114">
        <v>0</v>
      </c>
      <c r="S87" s="77">
        <v>0</v>
      </c>
      <c r="T87" s="114">
        <v>0</v>
      </c>
      <c r="U87" s="82">
        <v>0</v>
      </c>
    </row>
    <row r="88" customFormat="1" spans="1:21">
      <c r="A88" s="24" t="s">
        <v>34</v>
      </c>
      <c r="B88" s="17">
        <f t="shared" si="14"/>
        <v>8239.373446</v>
      </c>
      <c r="C88" s="24"/>
      <c r="D88" s="17">
        <v>4.85</v>
      </c>
      <c r="E88" s="17">
        <f t="shared" ref="E88:U88" si="15">SUM(E84:E87)</f>
        <v>2385.599266</v>
      </c>
      <c r="F88" s="17">
        <f t="shared" si="15"/>
        <v>27.401</v>
      </c>
      <c r="G88" s="17">
        <f t="shared" si="15"/>
        <v>1330.22973</v>
      </c>
      <c r="H88" s="17">
        <f t="shared" si="15"/>
        <v>203.73</v>
      </c>
      <c r="I88" s="17">
        <f t="shared" si="15"/>
        <v>893.4</v>
      </c>
      <c r="J88" s="17">
        <f t="shared" si="15"/>
        <v>350.68318</v>
      </c>
      <c r="K88" s="17">
        <f t="shared" si="15"/>
        <v>0</v>
      </c>
      <c r="L88" s="17">
        <f t="shared" si="15"/>
        <v>0</v>
      </c>
      <c r="M88" s="17">
        <f t="shared" si="15"/>
        <v>0</v>
      </c>
      <c r="N88" s="17">
        <f t="shared" si="15"/>
        <v>4378.56</v>
      </c>
      <c r="O88" s="27">
        <f t="shared" si="15"/>
        <v>532</v>
      </c>
      <c r="P88" s="17">
        <f t="shared" si="15"/>
        <v>579.47</v>
      </c>
      <c r="Q88" s="17">
        <f t="shared" si="15"/>
        <v>2210.586</v>
      </c>
      <c r="R88" s="17">
        <f t="shared" si="15"/>
        <v>2012.79</v>
      </c>
      <c r="S88" s="77">
        <f t="shared" si="15"/>
        <v>0</v>
      </c>
      <c r="T88" s="17">
        <f t="shared" si="15"/>
        <v>0</v>
      </c>
      <c r="U88" s="17">
        <f t="shared" si="15"/>
        <v>0</v>
      </c>
    </row>
    <row r="89" customFormat="1" ht="17.4" spans="1:21">
      <c r="A89" s="36" t="s">
        <v>43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customFormat="1" ht="14.45" customHeight="1" spans="1:21">
      <c r="A90" s="5" t="s">
        <v>2</v>
      </c>
      <c r="B90" s="5" t="s">
        <v>3</v>
      </c>
      <c r="C90" s="6" t="s">
        <v>4</v>
      </c>
      <c r="D90" s="7" t="s">
        <v>48</v>
      </c>
      <c r="E90" s="8" t="s">
        <v>49</v>
      </c>
      <c r="F90" s="8"/>
      <c r="G90" s="9"/>
      <c r="H90" s="10" t="s">
        <v>50</v>
      </c>
      <c r="I90" s="51"/>
      <c r="J90" s="6" t="s">
        <v>51</v>
      </c>
      <c r="K90" s="6" t="s">
        <v>52</v>
      </c>
      <c r="L90" s="52" t="s">
        <v>11</v>
      </c>
      <c r="M90" s="53"/>
      <c r="N90" s="5" t="s">
        <v>53</v>
      </c>
      <c r="O90" s="5" t="s">
        <v>54</v>
      </c>
      <c r="P90" s="6" t="s">
        <v>78</v>
      </c>
      <c r="Q90" s="6" t="s">
        <v>55</v>
      </c>
      <c r="R90" s="6" t="s">
        <v>56</v>
      </c>
      <c r="S90" s="10" t="s">
        <v>57</v>
      </c>
      <c r="T90" s="51"/>
      <c r="U90" s="5" t="s">
        <v>15</v>
      </c>
    </row>
    <row r="91" customFormat="1" ht="32.4" spans="1:21">
      <c r="A91" s="11"/>
      <c r="B91" s="11"/>
      <c r="C91" s="12"/>
      <c r="D91" s="13"/>
      <c r="E91" s="14" t="s">
        <v>49</v>
      </c>
      <c r="F91" s="14" t="s">
        <v>58</v>
      </c>
      <c r="G91" s="15" t="s">
        <v>59</v>
      </c>
      <c r="H91" s="16" t="s">
        <v>60</v>
      </c>
      <c r="I91" s="16" t="s">
        <v>61</v>
      </c>
      <c r="J91" s="12"/>
      <c r="K91" s="12"/>
      <c r="L91" s="16" t="s">
        <v>62</v>
      </c>
      <c r="M91" s="16" t="s">
        <v>23</v>
      </c>
      <c r="N91" s="11"/>
      <c r="O91" s="11"/>
      <c r="P91" s="12"/>
      <c r="Q91" s="12"/>
      <c r="R91" s="12"/>
      <c r="S91" s="100" t="s">
        <v>63</v>
      </c>
      <c r="T91" s="100" t="s">
        <v>64</v>
      </c>
      <c r="U91" s="11"/>
    </row>
    <row r="92" customFormat="1" spans="1:21">
      <c r="A92" s="24" t="s">
        <v>65</v>
      </c>
      <c r="B92" s="17">
        <f t="shared" ref="B92:B105" si="16">SUM(H92:N92)+E92+F92</f>
        <v>16106.089131</v>
      </c>
      <c r="C92" s="19">
        <f>B92/B105*100</f>
        <v>13.1402619010083</v>
      </c>
      <c r="D92" s="19">
        <v>29.4897460387904</v>
      </c>
      <c r="E92" s="17">
        <v>2067.01</v>
      </c>
      <c r="F92" s="17">
        <v>0</v>
      </c>
      <c r="G92" s="17">
        <v>1415.71</v>
      </c>
      <c r="H92" s="17">
        <v>197.65</v>
      </c>
      <c r="I92" s="132">
        <v>3277.019131</v>
      </c>
      <c r="J92" s="19">
        <v>426.665</v>
      </c>
      <c r="K92" s="19">
        <v>295.875</v>
      </c>
      <c r="L92" s="44">
        <v>0</v>
      </c>
      <c r="M92" s="43">
        <v>3497.86</v>
      </c>
      <c r="N92" s="43">
        <v>6344.01</v>
      </c>
      <c r="O92" s="44">
        <v>815</v>
      </c>
      <c r="P92" s="34">
        <v>541.91</v>
      </c>
      <c r="Q92" s="34">
        <v>2746.1</v>
      </c>
      <c r="R92" s="43">
        <v>2737.57</v>
      </c>
      <c r="S92" s="94">
        <v>2345</v>
      </c>
      <c r="T92" s="34">
        <v>5156.61</v>
      </c>
      <c r="U92" s="113">
        <v>144.77</v>
      </c>
    </row>
    <row r="93" customFormat="1" spans="1:22">
      <c r="A93" s="24" t="s">
        <v>66</v>
      </c>
      <c r="B93" s="17">
        <f t="shared" si="16"/>
        <v>22696.82</v>
      </c>
      <c r="C93" s="19">
        <f>B93/B105*100</f>
        <v>18.51735431825</v>
      </c>
      <c r="D93" s="19">
        <v>13.6157806898195</v>
      </c>
      <c r="E93" s="17">
        <v>4793.23</v>
      </c>
      <c r="F93" s="17">
        <v>0</v>
      </c>
      <c r="G93" s="17">
        <v>4149.21</v>
      </c>
      <c r="H93" s="17">
        <v>0.27</v>
      </c>
      <c r="I93" s="17">
        <v>0</v>
      </c>
      <c r="J93" s="65">
        <v>474.11</v>
      </c>
      <c r="K93" s="65">
        <v>526.41</v>
      </c>
      <c r="L93" s="44">
        <v>0</v>
      </c>
      <c r="M93" s="44">
        <v>0</v>
      </c>
      <c r="N93" s="65">
        <v>16902.8</v>
      </c>
      <c r="O93" s="27">
        <v>1514</v>
      </c>
      <c r="P93" s="17">
        <v>317.75</v>
      </c>
      <c r="Q93" s="17">
        <v>1247.01</v>
      </c>
      <c r="R93" s="34">
        <v>742.12</v>
      </c>
      <c r="S93" s="44">
        <v>0</v>
      </c>
      <c r="T93" s="44">
        <v>0</v>
      </c>
      <c r="U93" s="44">
        <v>0</v>
      </c>
      <c r="V93">
        <v>0</v>
      </c>
    </row>
    <row r="94" customFormat="1" spans="1:21">
      <c r="A94" s="24" t="s">
        <v>67</v>
      </c>
      <c r="B94" s="119">
        <f t="shared" si="16"/>
        <v>2036.81675</v>
      </c>
      <c r="C94" s="19">
        <f>B94/B105*100</f>
        <v>1.6617507404604</v>
      </c>
      <c r="D94" s="38">
        <v>-16.5357624173856</v>
      </c>
      <c r="E94" s="120">
        <v>529.0419</v>
      </c>
      <c r="F94" s="120">
        <v>3.385</v>
      </c>
      <c r="G94" s="120">
        <v>308.26675</v>
      </c>
      <c r="H94" s="76">
        <v>110.235</v>
      </c>
      <c r="I94" s="76">
        <v>0</v>
      </c>
      <c r="J94" s="76">
        <v>104.50485</v>
      </c>
      <c r="K94" s="77">
        <v>0</v>
      </c>
      <c r="L94" s="78">
        <v>0</v>
      </c>
      <c r="M94" s="77">
        <v>0</v>
      </c>
      <c r="N94" s="88">
        <v>1289.65</v>
      </c>
      <c r="O94" s="133">
        <v>31</v>
      </c>
      <c r="P94" s="134">
        <v>448.85</v>
      </c>
      <c r="Q94" s="134">
        <v>2669.19</v>
      </c>
      <c r="R94" s="77">
        <v>5585.56</v>
      </c>
      <c r="S94" s="77">
        <v>196</v>
      </c>
      <c r="T94" s="77">
        <v>275.29</v>
      </c>
      <c r="U94" s="139">
        <v>204.64</v>
      </c>
    </row>
    <row r="95" customFormat="1" spans="1:21">
      <c r="A95" s="24" t="s">
        <v>68</v>
      </c>
      <c r="B95" s="119">
        <f t="shared" si="16"/>
        <v>4211.27</v>
      </c>
      <c r="C95" s="19">
        <f>B95/B105*100</f>
        <v>3.43579315163167</v>
      </c>
      <c r="D95" s="31">
        <v>3.74221552165859</v>
      </c>
      <c r="E95" s="17">
        <v>631.4</v>
      </c>
      <c r="F95" s="17">
        <v>0</v>
      </c>
      <c r="G95" s="17">
        <v>462.47</v>
      </c>
      <c r="H95" s="43">
        <v>132.45</v>
      </c>
      <c r="I95" s="27">
        <v>0</v>
      </c>
      <c r="J95" s="17">
        <v>24.42</v>
      </c>
      <c r="K95" s="44">
        <v>0</v>
      </c>
      <c r="L95" s="44">
        <v>0</v>
      </c>
      <c r="M95" s="44">
        <v>0</v>
      </c>
      <c r="N95" s="43">
        <v>3423</v>
      </c>
      <c r="O95" s="44">
        <v>161</v>
      </c>
      <c r="P95" s="34">
        <v>15.89</v>
      </c>
      <c r="Q95" s="34">
        <v>2248.5</v>
      </c>
      <c r="R95" s="34">
        <v>1252.26</v>
      </c>
      <c r="S95" s="44">
        <v>0</v>
      </c>
      <c r="T95" s="44">
        <v>0</v>
      </c>
      <c r="U95" s="17">
        <v>132.23</v>
      </c>
    </row>
    <row r="96" customFormat="1" spans="1:21">
      <c r="A96" s="24" t="s">
        <v>69</v>
      </c>
      <c r="B96" s="119">
        <f t="shared" si="16"/>
        <v>11942.522826</v>
      </c>
      <c r="C96" s="19">
        <f>B96/B105*100</f>
        <v>9.74338813203042</v>
      </c>
      <c r="D96" s="81">
        <v>57.0916074558595</v>
      </c>
      <c r="E96" s="22">
        <v>2228.605686</v>
      </c>
      <c r="F96" s="22">
        <v>129.9729</v>
      </c>
      <c r="G96" s="22">
        <v>1767.03675</v>
      </c>
      <c r="H96" s="40">
        <v>232.02</v>
      </c>
      <c r="I96" s="40">
        <v>5467.8</v>
      </c>
      <c r="J96" s="81">
        <v>23.76424</v>
      </c>
      <c r="K96" s="82">
        <v>0</v>
      </c>
      <c r="L96" s="83">
        <v>0</v>
      </c>
      <c r="M96" s="83">
        <v>0</v>
      </c>
      <c r="N96" s="62">
        <v>3860.36</v>
      </c>
      <c r="O96" s="84">
        <v>554</v>
      </c>
      <c r="P96" s="85">
        <v>114.3</v>
      </c>
      <c r="Q96" s="81">
        <v>529.4156</v>
      </c>
      <c r="R96" s="114">
        <v>574.209</v>
      </c>
      <c r="S96" s="94">
        <v>383</v>
      </c>
      <c r="T96" s="114">
        <v>347.62</v>
      </c>
      <c r="U96" s="82">
        <v>0</v>
      </c>
    </row>
    <row r="97" customFormat="1" spans="1:21">
      <c r="A97" s="24" t="s">
        <v>70</v>
      </c>
      <c r="B97" s="119">
        <f t="shared" si="16"/>
        <v>7371.77</v>
      </c>
      <c r="C97" s="19">
        <f>B97/B105*100</f>
        <v>6.01430848209776</v>
      </c>
      <c r="D97" s="121">
        <v>-26.1287216122318</v>
      </c>
      <c r="E97" s="98">
        <v>359.92</v>
      </c>
      <c r="F97" s="98">
        <v>450.21</v>
      </c>
      <c r="G97" s="98">
        <v>298.35</v>
      </c>
      <c r="H97" s="98">
        <v>995.24</v>
      </c>
      <c r="I97" s="98">
        <v>4560.26</v>
      </c>
      <c r="J97" s="135">
        <v>19.83</v>
      </c>
      <c r="K97" s="50">
        <v>0</v>
      </c>
      <c r="L97" s="50">
        <v>0</v>
      </c>
      <c r="M97" s="50">
        <v>0</v>
      </c>
      <c r="N97" s="98">
        <v>986.31</v>
      </c>
      <c r="O97" s="136">
        <v>216</v>
      </c>
      <c r="P97" s="98">
        <v>106.41</v>
      </c>
      <c r="Q97" s="98">
        <v>971.9</v>
      </c>
      <c r="R97" s="98">
        <v>1021.86</v>
      </c>
      <c r="S97" s="94">
        <v>27</v>
      </c>
      <c r="T97" s="98">
        <v>48.27</v>
      </c>
      <c r="U97" s="50">
        <v>0</v>
      </c>
    </row>
    <row r="98" customFormat="1" spans="1:21">
      <c r="A98" s="24" t="s">
        <v>71</v>
      </c>
      <c r="B98" s="119">
        <f t="shared" si="16"/>
        <v>9376.03</v>
      </c>
      <c r="C98" s="19">
        <f>B98/B105*100</f>
        <v>7.64949757756998</v>
      </c>
      <c r="D98" s="31">
        <v>-69.4057863079324</v>
      </c>
      <c r="E98" s="34">
        <v>392.34</v>
      </c>
      <c r="F98" s="34">
        <v>0</v>
      </c>
      <c r="G98" s="34">
        <v>321.5362</v>
      </c>
      <c r="H98" s="43">
        <v>811.75</v>
      </c>
      <c r="I98" s="43">
        <v>5227.35</v>
      </c>
      <c r="J98" s="43">
        <v>20.43</v>
      </c>
      <c r="K98" s="27">
        <v>0</v>
      </c>
      <c r="L98" s="27">
        <v>0</v>
      </c>
      <c r="M98" s="27">
        <v>0</v>
      </c>
      <c r="N98" s="43">
        <v>2924.16</v>
      </c>
      <c r="O98" s="137">
        <v>226</v>
      </c>
      <c r="P98" s="43">
        <v>66.21</v>
      </c>
      <c r="Q98" s="43">
        <v>3727.43</v>
      </c>
      <c r="R98" s="43">
        <v>12682.56</v>
      </c>
      <c r="S98" s="94">
        <v>106</v>
      </c>
      <c r="T98" s="43">
        <v>439.9</v>
      </c>
      <c r="U98" s="43">
        <v>123.97</v>
      </c>
    </row>
    <row r="99" customFormat="1" spans="1:21">
      <c r="A99" s="24" t="s">
        <v>72</v>
      </c>
      <c r="B99" s="119">
        <f t="shared" si="16"/>
        <v>6677</v>
      </c>
      <c r="C99" s="19">
        <f>B99/B105*100</f>
        <v>5.44747567205254</v>
      </c>
      <c r="D99" s="31">
        <v>19.4121139717717</v>
      </c>
      <c r="E99" s="44">
        <v>0</v>
      </c>
      <c r="F99" s="44">
        <v>0</v>
      </c>
      <c r="G99" s="44">
        <v>0</v>
      </c>
      <c r="H99" s="31">
        <v>544</v>
      </c>
      <c r="I99" s="31">
        <v>5556</v>
      </c>
      <c r="J99" s="44">
        <v>0</v>
      </c>
      <c r="K99" s="44">
        <v>0</v>
      </c>
      <c r="L99" s="44">
        <v>0</v>
      </c>
      <c r="M99" s="44">
        <v>0</v>
      </c>
      <c r="N99" s="43">
        <v>577</v>
      </c>
      <c r="O99" s="44">
        <v>20</v>
      </c>
      <c r="P99" s="44">
        <v>3.1</v>
      </c>
      <c r="Q99" s="44">
        <v>0</v>
      </c>
      <c r="R99" s="34">
        <v>180</v>
      </c>
      <c r="S99" s="44">
        <v>8</v>
      </c>
      <c r="T99" s="44">
        <v>8.82</v>
      </c>
      <c r="U99" s="44">
        <v>42.27</v>
      </c>
    </row>
    <row r="100" customFormat="1" spans="1:21">
      <c r="A100" s="24" t="s">
        <v>73</v>
      </c>
      <c r="B100" s="119">
        <f t="shared" si="16"/>
        <v>3200.69</v>
      </c>
      <c r="C100" s="19">
        <f>B100/B105*100</f>
        <v>2.61130461416532</v>
      </c>
      <c r="D100" s="29">
        <v>-84.211284426162</v>
      </c>
      <c r="E100" s="30">
        <v>140.89</v>
      </c>
      <c r="F100" s="30">
        <v>0</v>
      </c>
      <c r="G100" s="30">
        <v>120.28</v>
      </c>
      <c r="H100" s="30">
        <v>107.28</v>
      </c>
      <c r="I100" s="29">
        <v>2062.1</v>
      </c>
      <c r="J100" s="30">
        <v>0</v>
      </c>
      <c r="K100" s="69">
        <v>0</v>
      </c>
      <c r="L100" s="69">
        <v>0</v>
      </c>
      <c r="M100" s="69">
        <v>0</v>
      </c>
      <c r="N100" s="30">
        <v>890.42</v>
      </c>
      <c r="O100" s="69">
        <v>138</v>
      </c>
      <c r="P100" s="95">
        <v>0</v>
      </c>
      <c r="Q100" s="95">
        <v>4.46</v>
      </c>
      <c r="R100" s="69">
        <v>6119.07</v>
      </c>
      <c r="S100" s="69">
        <v>52</v>
      </c>
      <c r="T100" s="69">
        <v>158.88</v>
      </c>
      <c r="U100" s="30">
        <v>28.57</v>
      </c>
    </row>
    <row r="101" customFormat="1" spans="1:21">
      <c r="A101" s="24" t="s">
        <v>74</v>
      </c>
      <c r="B101" s="119">
        <f t="shared" si="16"/>
        <v>16002.98</v>
      </c>
      <c r="C101" s="19">
        <f>B101/B105*100</f>
        <v>13.0561396181434</v>
      </c>
      <c r="D101" s="31">
        <v>1.9521474768994</v>
      </c>
      <c r="E101" s="43">
        <v>185.14</v>
      </c>
      <c r="F101" s="43">
        <v>4.25</v>
      </c>
      <c r="G101" s="43">
        <v>28.76</v>
      </c>
      <c r="H101" s="31">
        <v>687</v>
      </c>
      <c r="I101" s="43">
        <v>14658</v>
      </c>
      <c r="J101" s="43">
        <v>0</v>
      </c>
      <c r="K101" s="44">
        <v>0</v>
      </c>
      <c r="L101" s="44">
        <v>0</v>
      </c>
      <c r="M101" s="44">
        <v>0</v>
      </c>
      <c r="N101" s="43">
        <v>468.59</v>
      </c>
      <c r="O101" s="44">
        <v>68</v>
      </c>
      <c r="P101" s="44">
        <v>10.32</v>
      </c>
      <c r="Q101" s="44">
        <v>0</v>
      </c>
      <c r="R101" s="44">
        <v>10610.78</v>
      </c>
      <c r="S101" s="44">
        <v>34</v>
      </c>
      <c r="T101" s="44">
        <v>262.35</v>
      </c>
      <c r="U101" s="43">
        <v>89</v>
      </c>
    </row>
    <row r="102" customFormat="1" spans="1:21">
      <c r="A102" s="24" t="s">
        <v>75</v>
      </c>
      <c r="B102" s="119">
        <f t="shared" si="16"/>
        <v>18907.54</v>
      </c>
      <c r="C102" s="19">
        <f>B102/B105*100</f>
        <v>15.4258445661765</v>
      </c>
      <c r="D102" s="31">
        <v>38.6399593998297</v>
      </c>
      <c r="E102" s="34">
        <v>2038.86</v>
      </c>
      <c r="F102" s="34">
        <v>0</v>
      </c>
      <c r="G102" s="34">
        <v>1895.9</v>
      </c>
      <c r="H102" s="34">
        <v>3024</v>
      </c>
      <c r="I102" s="34">
        <v>12539</v>
      </c>
      <c r="J102" s="34">
        <v>52.81</v>
      </c>
      <c r="K102" s="94">
        <v>0</v>
      </c>
      <c r="L102" s="94">
        <v>0</v>
      </c>
      <c r="M102" s="94">
        <v>0</v>
      </c>
      <c r="N102" s="94">
        <v>1252.87</v>
      </c>
      <c r="O102" s="57">
        <v>778</v>
      </c>
      <c r="P102" s="34">
        <v>100.79</v>
      </c>
      <c r="Q102" s="34">
        <v>2167</v>
      </c>
      <c r="R102" s="34">
        <v>5107.18</v>
      </c>
      <c r="S102" s="94">
        <v>27</v>
      </c>
      <c r="T102" s="34">
        <v>291.15</v>
      </c>
      <c r="U102" s="34">
        <v>243.08</v>
      </c>
    </row>
    <row r="103" customFormat="1" spans="1:21">
      <c r="A103" s="24" t="s">
        <v>76</v>
      </c>
      <c r="B103" s="119">
        <f t="shared" si="16"/>
        <v>3833.74</v>
      </c>
      <c r="C103" s="19">
        <f>B103/B105*100</f>
        <v>3.1277827441927</v>
      </c>
      <c r="D103" s="31">
        <v>-50.356103220727</v>
      </c>
      <c r="E103" s="122">
        <v>0</v>
      </c>
      <c r="F103" s="122">
        <v>0</v>
      </c>
      <c r="G103" s="122">
        <v>0</v>
      </c>
      <c r="H103" s="70">
        <v>842.92</v>
      </c>
      <c r="I103" s="33">
        <v>2798.1</v>
      </c>
      <c r="J103" s="70">
        <v>0</v>
      </c>
      <c r="K103" s="138">
        <v>0</v>
      </c>
      <c r="L103" s="138">
        <v>0</v>
      </c>
      <c r="M103" s="138">
        <v>0</v>
      </c>
      <c r="N103" s="57">
        <v>192.72</v>
      </c>
      <c r="O103" s="57">
        <v>3</v>
      </c>
      <c r="P103" s="57">
        <v>0</v>
      </c>
      <c r="Q103" s="57">
        <v>0</v>
      </c>
      <c r="R103" s="57">
        <v>342.18</v>
      </c>
      <c r="S103" s="140">
        <v>1</v>
      </c>
      <c r="T103" s="31">
        <v>15</v>
      </c>
      <c r="U103" s="31">
        <v>5.23</v>
      </c>
    </row>
    <row r="104" customFormat="1" spans="1:21">
      <c r="A104" s="24" t="s">
        <v>77</v>
      </c>
      <c r="B104" s="119">
        <f t="shared" si="16"/>
        <v>207.264912</v>
      </c>
      <c r="C104" s="19">
        <f>B104/B105*100</f>
        <v>0.169098482221074</v>
      </c>
      <c r="D104" s="31">
        <v>100.609756097561</v>
      </c>
      <c r="E104" s="32">
        <v>129.378818</v>
      </c>
      <c r="F104" s="32">
        <v>0</v>
      </c>
      <c r="G104" s="32">
        <v>106.13549</v>
      </c>
      <c r="H104" s="70">
        <v>0</v>
      </c>
      <c r="I104" s="33">
        <v>0</v>
      </c>
      <c r="J104" s="33">
        <v>9.466094</v>
      </c>
      <c r="K104" s="138">
        <v>0</v>
      </c>
      <c r="L104" s="138">
        <v>0</v>
      </c>
      <c r="M104" s="138">
        <v>0</v>
      </c>
      <c r="N104" s="57">
        <v>68.42</v>
      </c>
      <c r="O104" s="57">
        <v>90</v>
      </c>
      <c r="P104" s="31">
        <v>0.596758</v>
      </c>
      <c r="Q104" s="31">
        <v>10.145788</v>
      </c>
      <c r="R104" s="31">
        <v>0.455257</v>
      </c>
      <c r="S104" s="140">
        <v>0</v>
      </c>
      <c r="T104" s="31">
        <v>0</v>
      </c>
      <c r="U104" s="31">
        <v>10.079593</v>
      </c>
    </row>
    <row r="105" customFormat="1" spans="1:21">
      <c r="A105" s="24" t="s">
        <v>34</v>
      </c>
      <c r="B105" s="119">
        <f t="shared" si="16"/>
        <v>122570.533619</v>
      </c>
      <c r="C105" s="19"/>
      <c r="D105" s="19">
        <v>-15.91</v>
      </c>
      <c r="E105" s="17">
        <f t="shared" ref="E105:U105" si="17">SUM(E92:E104)</f>
        <v>13495.816404</v>
      </c>
      <c r="F105" s="17">
        <f t="shared" si="17"/>
        <v>587.8179</v>
      </c>
      <c r="G105" s="17">
        <f t="shared" si="17"/>
        <v>10873.65519</v>
      </c>
      <c r="H105" s="17">
        <f t="shared" si="17"/>
        <v>7684.815</v>
      </c>
      <c r="I105" s="17">
        <f t="shared" si="17"/>
        <v>56145.629131</v>
      </c>
      <c r="J105" s="17">
        <f t="shared" si="17"/>
        <v>1156.000184</v>
      </c>
      <c r="K105" s="17">
        <f t="shared" si="17"/>
        <v>822.285</v>
      </c>
      <c r="L105" s="17">
        <f t="shared" si="17"/>
        <v>0</v>
      </c>
      <c r="M105" s="17">
        <f t="shared" si="17"/>
        <v>3497.86</v>
      </c>
      <c r="N105" s="17">
        <f t="shared" si="17"/>
        <v>39180.31</v>
      </c>
      <c r="O105" s="27">
        <f t="shared" si="17"/>
        <v>4614</v>
      </c>
      <c r="P105" s="17">
        <f t="shared" si="17"/>
        <v>1726.126758</v>
      </c>
      <c r="Q105" s="17">
        <f t="shared" si="17"/>
        <v>16321.151388</v>
      </c>
      <c r="R105" s="17">
        <f t="shared" si="17"/>
        <v>46955.804257</v>
      </c>
      <c r="S105" s="27">
        <f t="shared" si="17"/>
        <v>3179</v>
      </c>
      <c r="T105" s="17">
        <f t="shared" si="17"/>
        <v>7003.89</v>
      </c>
      <c r="U105" s="17">
        <f t="shared" si="17"/>
        <v>1023.839593</v>
      </c>
    </row>
    <row r="106" customFormat="1" ht="20" customHeight="1" spans="1:21">
      <c r="A106" s="123" t="s">
        <v>80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41"/>
    </row>
    <row r="107" customFormat="1" ht="15.6" spans="1:21">
      <c r="A107" s="101" t="s">
        <v>44</v>
      </c>
      <c r="B107" s="124">
        <f>B105+B88+B80+B72+B65+B55+B44+B31</f>
        <v>226785.709315</v>
      </c>
      <c r="C107" s="124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112"/>
    </row>
    <row r="108" customFormat="1" ht="15.6" spans="1:21">
      <c r="A108" s="101"/>
      <c r="B108" s="125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125"/>
      <c r="U108" s="112"/>
    </row>
    <row r="109" customFormat="1" spans="1:20">
      <c r="A109" s="126" t="s">
        <v>65</v>
      </c>
      <c r="B109" s="127">
        <f>B92+B76+B69+B59+B48+B35+B24</f>
        <v>55735.709863</v>
      </c>
      <c r="C109" s="128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12"/>
      <c r="T109" s="112"/>
    </row>
    <row r="110" customFormat="1" spans="1:20">
      <c r="A110" s="126" t="s">
        <v>81</v>
      </c>
      <c r="B110" s="127">
        <f>B93+B84+B77+B70+B60+B49+B36+B25</f>
        <v>41097.09</v>
      </c>
      <c r="C110" s="128"/>
      <c r="D110" s="126"/>
      <c r="H110" s="126"/>
      <c r="I110" s="126"/>
      <c r="J110" s="126"/>
      <c r="K110" s="126"/>
      <c r="L110" s="128"/>
      <c r="M110" s="128"/>
      <c r="N110" s="126"/>
      <c r="O110" s="126"/>
      <c r="P110" s="126"/>
      <c r="Q110" s="126"/>
      <c r="R110" s="126"/>
      <c r="S110" s="112"/>
      <c r="T110" s="112"/>
    </row>
    <row r="111" customFormat="1" spans="1:20">
      <c r="A111" s="126" t="s">
        <v>67</v>
      </c>
      <c r="B111" s="127">
        <f>B94+B85+B61+B50+B37+B26</f>
        <v>9749.459767</v>
      </c>
      <c r="C111" s="128"/>
      <c r="D111" s="126"/>
      <c r="H111" s="126"/>
      <c r="I111" s="126"/>
      <c r="J111" s="126"/>
      <c r="K111" s="126"/>
      <c r="L111" s="128"/>
      <c r="M111" s="128"/>
      <c r="N111" s="126"/>
      <c r="O111" s="126"/>
      <c r="P111" s="126"/>
      <c r="Q111" s="126"/>
      <c r="R111" s="126"/>
      <c r="S111" s="112"/>
      <c r="T111" s="112"/>
    </row>
    <row r="112" customFormat="1" spans="1:20">
      <c r="A112" s="126" t="s">
        <v>68</v>
      </c>
      <c r="B112" s="127">
        <f>B95+B64+B38+B27</f>
        <v>6715.22</v>
      </c>
      <c r="C112" s="128"/>
      <c r="D112" s="126"/>
      <c r="H112" s="126"/>
      <c r="I112" s="126"/>
      <c r="J112" s="126"/>
      <c r="K112" s="126"/>
      <c r="L112" s="128"/>
      <c r="M112" s="128"/>
      <c r="N112" s="126"/>
      <c r="O112" s="126"/>
      <c r="P112" s="126"/>
      <c r="Q112" s="126"/>
      <c r="R112" s="126"/>
      <c r="S112" s="112"/>
      <c r="T112" s="112"/>
    </row>
    <row r="113" customFormat="1" spans="1:20">
      <c r="A113" s="126" t="s">
        <v>69</v>
      </c>
      <c r="B113" s="127">
        <f>B96+B86+B78+B71+B62+B51+B39+B28</f>
        <v>33174.531473</v>
      </c>
      <c r="C113" s="128"/>
      <c r="D113" s="126"/>
      <c r="E113" s="129"/>
      <c r="H113" s="126"/>
      <c r="I113" s="126"/>
      <c r="J113" s="126"/>
      <c r="K113" s="126"/>
      <c r="L113" s="128"/>
      <c r="M113" s="128"/>
      <c r="N113" s="126"/>
      <c r="O113" s="126"/>
      <c r="P113" s="126"/>
      <c r="Q113" s="126"/>
      <c r="R113" s="126"/>
      <c r="S113" s="112"/>
      <c r="T113" s="112"/>
    </row>
    <row r="114" customFormat="1" spans="1:20">
      <c r="A114" s="126" t="s">
        <v>70</v>
      </c>
      <c r="B114" s="127">
        <f>B97+B63+B52+B40+B29</f>
        <v>15547.4</v>
      </c>
      <c r="C114" s="128"/>
      <c r="D114" s="126"/>
      <c r="H114" s="126"/>
      <c r="I114" s="126"/>
      <c r="J114" s="126"/>
      <c r="K114" s="126"/>
      <c r="L114" s="128"/>
      <c r="M114" s="128"/>
      <c r="N114" s="126"/>
      <c r="O114" s="126"/>
      <c r="P114" s="126"/>
      <c r="Q114" s="126"/>
      <c r="R114" s="126"/>
      <c r="S114" s="112"/>
      <c r="T114" s="112"/>
    </row>
    <row r="115" customFormat="1" ht="15.6" spans="1:20">
      <c r="A115" s="126" t="s">
        <v>71</v>
      </c>
      <c r="B115" s="127">
        <f>B98+B53+B41+B30</f>
        <v>9864.8133</v>
      </c>
      <c r="C115" s="102"/>
      <c r="D115" s="126"/>
      <c r="H115" s="126"/>
      <c r="I115" s="99"/>
      <c r="J115" s="99"/>
      <c r="K115" s="99"/>
      <c r="L115" s="128"/>
      <c r="M115" s="128"/>
      <c r="N115" s="126"/>
      <c r="O115" s="99"/>
      <c r="P115" s="99"/>
      <c r="Q115" s="99"/>
      <c r="R115" s="99"/>
      <c r="S115" s="112"/>
      <c r="T115" s="112"/>
    </row>
    <row r="116" customFormat="1" ht="15.6" spans="1:20">
      <c r="A116" s="126" t="s">
        <v>72</v>
      </c>
      <c r="B116" s="127">
        <f>B99+B42+B79</f>
        <v>6677</v>
      </c>
      <c r="C116" s="102"/>
      <c r="D116" s="99"/>
      <c r="H116" s="126"/>
      <c r="I116" s="99"/>
      <c r="J116" s="99"/>
      <c r="K116" s="99"/>
      <c r="L116" s="128"/>
      <c r="M116" s="128"/>
      <c r="N116" s="126"/>
      <c r="O116" s="99"/>
      <c r="P116" s="99"/>
      <c r="Q116" s="99"/>
      <c r="R116" s="99"/>
      <c r="S116" s="112"/>
      <c r="T116" s="112"/>
    </row>
    <row r="117" customFormat="1" ht="15.6" spans="1:20">
      <c r="A117" s="126" t="s">
        <v>73</v>
      </c>
      <c r="B117" s="127">
        <f>B100+B54+I111</f>
        <v>3667.54</v>
      </c>
      <c r="C117" s="102"/>
      <c r="D117" s="99"/>
      <c r="H117" s="126"/>
      <c r="I117" s="99"/>
      <c r="J117" s="99"/>
      <c r="K117" s="99"/>
      <c r="L117" s="128"/>
      <c r="M117" s="128"/>
      <c r="N117" s="126"/>
      <c r="O117" s="99"/>
      <c r="P117" s="99"/>
      <c r="Q117" s="99"/>
      <c r="R117" s="99"/>
      <c r="S117" s="112"/>
      <c r="T117" s="112"/>
    </row>
    <row r="118" customFormat="1" ht="15.6" spans="1:18">
      <c r="A118" s="126" t="s">
        <v>74</v>
      </c>
      <c r="B118" s="127">
        <f t="shared" ref="B118:B121" si="18">B101</f>
        <v>16002.98</v>
      </c>
      <c r="C118" s="102"/>
      <c r="D118" s="99"/>
      <c r="H118" s="126"/>
      <c r="I118" s="99"/>
      <c r="J118" s="99"/>
      <c r="K118" s="99"/>
      <c r="L118" s="128"/>
      <c r="M118" s="126"/>
      <c r="N118" s="126"/>
      <c r="O118" s="99"/>
      <c r="P118" s="99"/>
      <c r="Q118" s="99"/>
      <c r="R118" s="99"/>
    </row>
    <row r="119" customFormat="1" ht="15.6" spans="1:18">
      <c r="A119" s="126" t="s">
        <v>75</v>
      </c>
      <c r="B119" s="127">
        <f>B102+B43+B87</f>
        <v>24512.96</v>
      </c>
      <c r="C119" s="102"/>
      <c r="D119" s="99"/>
      <c r="H119" s="126"/>
      <c r="I119" s="99"/>
      <c r="J119" s="99"/>
      <c r="K119" s="99"/>
      <c r="L119" s="126"/>
      <c r="M119" s="126"/>
      <c r="N119" s="126"/>
      <c r="O119" s="99"/>
      <c r="P119" s="99"/>
      <c r="Q119" s="99"/>
      <c r="R119" s="99"/>
    </row>
    <row r="120" customFormat="1" ht="15.6" spans="1:18">
      <c r="A120" s="126" t="s">
        <v>76</v>
      </c>
      <c r="B120" s="127">
        <f t="shared" si="18"/>
        <v>3833.74</v>
      </c>
      <c r="C120" s="102"/>
      <c r="D120" s="99"/>
      <c r="H120" s="126"/>
      <c r="I120" s="99"/>
      <c r="J120" s="99"/>
      <c r="K120" s="99"/>
      <c r="L120" s="99"/>
      <c r="M120" s="99"/>
      <c r="N120" s="99"/>
      <c r="O120" s="99"/>
      <c r="P120" s="99"/>
      <c r="Q120" s="99"/>
      <c r="R120" s="99"/>
    </row>
    <row r="121" customFormat="1" ht="15.6" spans="1:18">
      <c r="A121" s="126" t="s">
        <v>77</v>
      </c>
      <c r="B121" s="127">
        <f t="shared" si="18"/>
        <v>207.264912</v>
      </c>
      <c r="C121" s="102"/>
      <c r="D121" s="99"/>
      <c r="H121" s="126"/>
      <c r="I121" s="99"/>
      <c r="J121" s="99"/>
      <c r="K121" s="99"/>
      <c r="L121" s="99"/>
      <c r="M121" s="99"/>
      <c r="N121" s="99"/>
      <c r="O121" s="99"/>
      <c r="P121" s="99"/>
      <c r="Q121" s="99"/>
      <c r="R121" s="99"/>
    </row>
    <row r="122" customFormat="1" ht="15.6" spans="1:18">
      <c r="A122" s="99" t="s">
        <v>34</v>
      </c>
      <c r="B122" s="130">
        <f>SUM(B109:B121)</f>
        <v>226785.709315</v>
      </c>
      <c r="C122" s="130"/>
      <c r="D122" s="99"/>
      <c r="E122" s="128"/>
      <c r="G122" s="128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</row>
  </sheetData>
  <mergeCells count="159">
    <mergeCell ref="A1:U1"/>
    <mergeCell ref="A2:U2"/>
    <mergeCell ref="A3:U3"/>
    <mergeCell ref="A4:U4"/>
    <mergeCell ref="E5:G5"/>
    <mergeCell ref="H5:I5"/>
    <mergeCell ref="L5:M5"/>
    <mergeCell ref="S5:T5"/>
    <mergeCell ref="A21:U21"/>
    <mergeCell ref="E22:G22"/>
    <mergeCell ref="H22:I22"/>
    <mergeCell ref="L22:M22"/>
    <mergeCell ref="S22:T22"/>
    <mergeCell ref="A32:U32"/>
    <mergeCell ref="E33:G33"/>
    <mergeCell ref="H33:I33"/>
    <mergeCell ref="L33:M33"/>
    <mergeCell ref="S33:T33"/>
    <mergeCell ref="A45:U45"/>
    <mergeCell ref="E46:G46"/>
    <mergeCell ref="H46:I46"/>
    <mergeCell ref="L46:M46"/>
    <mergeCell ref="S46:T46"/>
    <mergeCell ref="A56:U56"/>
    <mergeCell ref="E57:G57"/>
    <mergeCell ref="H57:I57"/>
    <mergeCell ref="L57:M57"/>
    <mergeCell ref="S57:T57"/>
    <mergeCell ref="A66:U66"/>
    <mergeCell ref="E67:G67"/>
    <mergeCell ref="H67:I67"/>
    <mergeCell ref="L67:M67"/>
    <mergeCell ref="S67:T67"/>
    <mergeCell ref="A73:U73"/>
    <mergeCell ref="E74:G74"/>
    <mergeCell ref="H74:I74"/>
    <mergeCell ref="L74:M74"/>
    <mergeCell ref="S74:T74"/>
    <mergeCell ref="A81:U81"/>
    <mergeCell ref="E82:G82"/>
    <mergeCell ref="H82:I82"/>
    <mergeCell ref="L82:M82"/>
    <mergeCell ref="S82:T82"/>
    <mergeCell ref="A89:U89"/>
    <mergeCell ref="E90:G90"/>
    <mergeCell ref="H90:I90"/>
    <mergeCell ref="L90:M90"/>
    <mergeCell ref="S90:T90"/>
    <mergeCell ref="A106:T106"/>
    <mergeCell ref="B107:C107"/>
    <mergeCell ref="B122:C122"/>
    <mergeCell ref="A5:A6"/>
    <mergeCell ref="A22:A23"/>
    <mergeCell ref="A33:A34"/>
    <mergeCell ref="A46:A47"/>
    <mergeCell ref="A57:A58"/>
    <mergeCell ref="A67:A68"/>
    <mergeCell ref="A74:A75"/>
    <mergeCell ref="A82:A83"/>
    <mergeCell ref="A90:A91"/>
    <mergeCell ref="B5:B6"/>
    <mergeCell ref="B22:B23"/>
    <mergeCell ref="B33:B34"/>
    <mergeCell ref="B46:B47"/>
    <mergeCell ref="B57:B58"/>
    <mergeCell ref="B67:B68"/>
    <mergeCell ref="B74:B75"/>
    <mergeCell ref="B82:B83"/>
    <mergeCell ref="B90:B91"/>
    <mergeCell ref="C5:C6"/>
    <mergeCell ref="C22:C23"/>
    <mergeCell ref="C33:C34"/>
    <mergeCell ref="C46:C47"/>
    <mergeCell ref="C57:C58"/>
    <mergeCell ref="C67:C68"/>
    <mergeCell ref="C74:C75"/>
    <mergeCell ref="C82:C83"/>
    <mergeCell ref="C90:C91"/>
    <mergeCell ref="D5:D6"/>
    <mergeCell ref="D22:D23"/>
    <mergeCell ref="D33:D34"/>
    <mergeCell ref="D46:D47"/>
    <mergeCell ref="D57:D58"/>
    <mergeCell ref="D67:D68"/>
    <mergeCell ref="D74:D75"/>
    <mergeCell ref="D82:D83"/>
    <mergeCell ref="D90:D91"/>
    <mergeCell ref="J5:J6"/>
    <mergeCell ref="J22:J23"/>
    <mergeCell ref="J33:J34"/>
    <mergeCell ref="J46:J47"/>
    <mergeCell ref="J57:J58"/>
    <mergeCell ref="J67:J68"/>
    <mergeCell ref="J74:J75"/>
    <mergeCell ref="J82:J83"/>
    <mergeCell ref="J90:J91"/>
    <mergeCell ref="K5:K6"/>
    <mergeCell ref="K22:K23"/>
    <mergeCell ref="K33:K34"/>
    <mergeCell ref="K46:K47"/>
    <mergeCell ref="K57:K58"/>
    <mergeCell ref="K67:K68"/>
    <mergeCell ref="K74:K75"/>
    <mergeCell ref="K82:K83"/>
    <mergeCell ref="K90:K91"/>
    <mergeCell ref="N5:N6"/>
    <mergeCell ref="N22:N23"/>
    <mergeCell ref="N33:N34"/>
    <mergeCell ref="N46:N47"/>
    <mergeCell ref="N57:N58"/>
    <mergeCell ref="N67:N68"/>
    <mergeCell ref="N74:N75"/>
    <mergeCell ref="N82:N83"/>
    <mergeCell ref="N90:N91"/>
    <mergeCell ref="O5:O6"/>
    <mergeCell ref="O22:O23"/>
    <mergeCell ref="O33:O34"/>
    <mergeCell ref="O46:O47"/>
    <mergeCell ref="O57:O58"/>
    <mergeCell ref="O67:O68"/>
    <mergeCell ref="O74:O75"/>
    <mergeCell ref="O82:O83"/>
    <mergeCell ref="O90:O91"/>
    <mergeCell ref="P5:P6"/>
    <mergeCell ref="P22:P23"/>
    <mergeCell ref="P33:P34"/>
    <mergeCell ref="P46:P47"/>
    <mergeCell ref="P57:P58"/>
    <mergeCell ref="P67:P68"/>
    <mergeCell ref="P74:P75"/>
    <mergeCell ref="P82:P83"/>
    <mergeCell ref="P90:P91"/>
    <mergeCell ref="Q5:Q6"/>
    <mergeCell ref="Q22:Q23"/>
    <mergeCell ref="Q33:Q34"/>
    <mergeCell ref="Q46:Q47"/>
    <mergeCell ref="Q57:Q58"/>
    <mergeCell ref="Q67:Q68"/>
    <mergeCell ref="Q74:Q75"/>
    <mergeCell ref="Q82:Q83"/>
    <mergeCell ref="Q90:Q91"/>
    <mergeCell ref="R5:R6"/>
    <mergeCell ref="R22:R23"/>
    <mergeCell ref="R33:R34"/>
    <mergeCell ref="R46:R47"/>
    <mergeCell ref="R57:R58"/>
    <mergeCell ref="R67:R68"/>
    <mergeCell ref="R74:R75"/>
    <mergeCell ref="R82:R83"/>
    <mergeCell ref="R90:R91"/>
    <mergeCell ref="U5:U6"/>
    <mergeCell ref="U22:U23"/>
    <mergeCell ref="U33:U34"/>
    <mergeCell ref="U46:U47"/>
    <mergeCell ref="U57:U58"/>
    <mergeCell ref="U67:U68"/>
    <mergeCell ref="U74:U75"/>
    <mergeCell ref="U82:U83"/>
    <mergeCell ref="U90:U9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1-7月县域财险数据</vt:lpstr>
      <vt:lpstr>1-7月县域寿险数据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2017-08-10T08:24:00Z</dcterms:created>
  <dcterms:modified xsi:type="dcterms:W3CDTF">2017-08-11T03:41:20Z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