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912" activeTab="1"/>
  </bookViews>
  <sheets>
    <sheet name="1-6月寿险县域数据" sheetId="1" r:id="rId1"/>
    <sheet name="1-6月财险县域数据" sheetId="2" r:id="rId2"/>
  </sheets>
  <definedNames/>
  <calcPr fullCalcOnLoad="1"/>
</workbook>
</file>

<file path=xl/sharedStrings.xml><?xml version="1.0" encoding="utf-8"?>
<sst xmlns="http://schemas.openxmlformats.org/spreadsheetml/2006/main" count="719" uniqueCount="82">
  <si>
    <t>广元市县域寿险数据统计表</t>
  </si>
  <si>
    <t>(2017年1-6月)</t>
  </si>
  <si>
    <t xml:space="preserve">                                                                            单位：万元 、人、件</t>
  </si>
  <si>
    <t>全市寿险业务数据汇总</t>
  </si>
  <si>
    <t>单位</t>
  </si>
  <si>
    <t>总保费</t>
  </si>
  <si>
    <t>市场份额</t>
  </si>
  <si>
    <t>同比（%）</t>
  </si>
  <si>
    <t>个人新单期交保费</t>
  </si>
  <si>
    <t>银邮保费</t>
  </si>
  <si>
    <t>团险保费</t>
  </si>
  <si>
    <t>农村小额人身保险保费</t>
  </si>
  <si>
    <t>城乡居民大病保险</t>
  </si>
  <si>
    <t>续收保费</t>
  </si>
  <si>
    <t>持证人力</t>
  </si>
  <si>
    <t>赔款金额</t>
  </si>
  <si>
    <t>给付金额</t>
  </si>
  <si>
    <t>退保金</t>
  </si>
  <si>
    <t>保单贷款</t>
  </si>
  <si>
    <t>上交税金</t>
  </si>
  <si>
    <t>个人新单趸交保费</t>
  </si>
  <si>
    <t>其中：10年期及以上新单保费</t>
  </si>
  <si>
    <t>银邮期交保费</t>
  </si>
  <si>
    <t>银邮趸交保费</t>
  </si>
  <si>
    <t>承保人数</t>
  </si>
  <si>
    <t>保费收入</t>
  </si>
  <si>
    <t>件数</t>
  </si>
  <si>
    <t>金额</t>
  </si>
  <si>
    <t>中国人寿</t>
  </si>
  <si>
    <t>太保寿险</t>
  </si>
  <si>
    <t>新华人寿</t>
  </si>
  <si>
    <t>平安人寿</t>
  </si>
  <si>
    <t>泰康人寿</t>
  </si>
  <si>
    <t>人保寿险</t>
  </si>
  <si>
    <t>富德生命人寿</t>
  </si>
  <si>
    <t>太平人寿</t>
  </si>
  <si>
    <t>阳光人寿</t>
  </si>
  <si>
    <t>恒大人寿</t>
  </si>
  <si>
    <t>华夏人寿</t>
  </si>
  <si>
    <t>农银人寿</t>
  </si>
  <si>
    <t>华泰人寿</t>
  </si>
  <si>
    <t>合计</t>
  </si>
  <si>
    <t>旺苍县</t>
  </si>
  <si>
    <t>赔款、给付金额合计</t>
  </si>
  <si>
    <t>∕</t>
  </si>
  <si>
    <t>苍溪县</t>
  </si>
  <si>
    <t>/</t>
  </si>
  <si>
    <t>剑阁县</t>
  </si>
  <si>
    <t>青川县</t>
  </si>
  <si>
    <t>昭化区</t>
  </si>
  <si>
    <t>朝天区</t>
  </si>
  <si>
    <t>宝轮镇</t>
  </si>
  <si>
    <t>利州区</t>
  </si>
  <si>
    <t>校验</t>
  </si>
  <si>
    <t>太平洋人寿</t>
  </si>
  <si>
    <t>2017 年1-6月广元市县域财险汇总</t>
  </si>
  <si>
    <t>单位：万元</t>
  </si>
  <si>
    <t>同比（%)</t>
  </si>
  <si>
    <t>机动车辆保费</t>
  </si>
  <si>
    <t>企财险</t>
  </si>
  <si>
    <t>家财险保费收入</t>
  </si>
  <si>
    <t>责任险保费收入</t>
  </si>
  <si>
    <t>政策性农业保险</t>
  </si>
  <si>
    <t>其他险种保费收入</t>
  </si>
  <si>
    <t>赔案件数</t>
  </si>
  <si>
    <t>其中：车船使用税</t>
  </si>
  <si>
    <t>车险(不含摩托车、拖拉机）</t>
  </si>
  <si>
    <t>电销、网销</t>
  </si>
  <si>
    <t>摩托车</t>
  </si>
  <si>
    <t>拖拉机</t>
  </si>
  <si>
    <t>小计</t>
  </si>
  <si>
    <t>承保数量（辆）</t>
  </si>
  <si>
    <t>承保数量（户）</t>
  </si>
  <si>
    <t>承保数量（人）</t>
  </si>
  <si>
    <t>人保财险</t>
  </si>
  <si>
    <t>太保财险</t>
  </si>
  <si>
    <t>中华联合</t>
  </si>
  <si>
    <t>大地财险</t>
  </si>
  <si>
    <t>平安财险</t>
  </si>
  <si>
    <t>锦泰财险</t>
  </si>
  <si>
    <t>中航安盟</t>
  </si>
  <si>
    <t>国寿财险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</si>
</sst>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_);[Red]\(0\)"/>
    <numFmt numFmtId="179" formatCode="0.0_ "/>
    <numFmt numFmtId="180" formatCode="0;[Red]0"/>
    <numFmt numFmtId="181" formatCode="0.00_);[Red]\(0.00\)"/>
    <numFmt numFmtId="182" formatCode="#,##0.00_ "/>
    <numFmt numFmtId="183" formatCode="#,##0_ "/>
    <numFmt numFmtId="184" formatCode="#,##0.0_ "/>
    <numFmt numFmtId="185" formatCode="#,##0.00_ ;[Red]\-#,##0.00\ "/>
    <numFmt numFmtId="186" formatCode="#,##0.00;[Red]#,##0.00"/>
  </numFmts>
  <fonts count="56">
    <font>
      <sz val="11"/>
      <color theme="1"/>
      <name val="Calibri"/>
      <family val="0"/>
    </font>
    <font>
      <sz val="11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b/>
      <sz val="14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0"/>
      <name val="Arial"/>
      <family val="2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10"/>
      <color rgb="FF000000"/>
      <name val="Calibri"/>
      <family val="0"/>
    </font>
    <font>
      <sz val="10"/>
      <name val="Calibri Light"/>
      <family val="0"/>
    </font>
    <font>
      <sz val="10"/>
      <color indexed="8"/>
      <name val="Calibri"/>
      <family val="0"/>
    </font>
    <font>
      <sz val="12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7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0" fontId="4" fillId="0" borderId="0">
      <alignment vertical="center"/>
      <protection/>
    </xf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>
      <alignment/>
      <protection/>
    </xf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>
      <alignment vertical="center"/>
      <protection/>
    </xf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16" fillId="0" borderId="0">
      <alignment/>
      <protection/>
    </xf>
    <xf numFmtId="0" fontId="44" fillId="12" borderId="6" applyNumberFormat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" fillId="0" borderId="0">
      <alignment vertical="center"/>
      <protection/>
    </xf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0" fontId="4" fillId="0" borderId="0">
      <alignment vertical="center"/>
      <protection/>
    </xf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32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16" fillId="0" borderId="0">
      <alignment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16" fillId="0" borderId="0">
      <alignment/>
      <protection/>
    </xf>
  </cellStyleXfs>
  <cellXfs count="209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176" fontId="0" fillId="0" borderId="0" xfId="0" applyNumberFormat="1" applyFill="1" applyBorder="1" applyAlignment="1">
      <alignment vertical="center"/>
    </xf>
    <xf numFmtId="0" fontId="2" fillId="0" borderId="0" xfId="73" applyFont="1" applyFill="1" applyBorder="1" applyAlignment="1">
      <alignment horizontal="center" vertical="center"/>
      <protection/>
    </xf>
    <xf numFmtId="0" fontId="3" fillId="0" borderId="9" xfId="73" applyFont="1" applyFill="1" applyBorder="1" applyAlignment="1">
      <alignment horizontal="right" vertical="center"/>
      <protection/>
    </xf>
    <xf numFmtId="0" fontId="4" fillId="0" borderId="10" xfId="73" applyFont="1" applyFill="1" applyBorder="1" applyAlignment="1">
      <alignment horizontal="center" vertical="center"/>
      <protection/>
    </xf>
    <xf numFmtId="0" fontId="3" fillId="0" borderId="10" xfId="73" applyFont="1" applyFill="1" applyBorder="1" applyAlignment="1">
      <alignment horizontal="center" vertical="center"/>
      <protection/>
    </xf>
    <xf numFmtId="0" fontId="3" fillId="0" borderId="11" xfId="73" applyFont="1" applyFill="1" applyBorder="1" applyAlignment="1">
      <alignment horizontal="center" vertical="center"/>
      <protection/>
    </xf>
    <xf numFmtId="0" fontId="3" fillId="0" borderId="11" xfId="73" applyFont="1" applyFill="1" applyBorder="1" applyAlignment="1">
      <alignment horizontal="center" vertical="center" wrapText="1"/>
      <protection/>
    </xf>
    <xf numFmtId="0" fontId="3" fillId="0" borderId="10" xfId="73" applyFont="1" applyFill="1" applyBorder="1" applyAlignment="1">
      <alignment horizontal="center" vertical="center" wrapText="1"/>
      <protection/>
    </xf>
    <xf numFmtId="0" fontId="3" fillId="0" borderId="12" xfId="73" applyFont="1" applyFill="1" applyBorder="1" applyAlignment="1">
      <alignment horizontal="center" vertical="center"/>
      <protection/>
    </xf>
    <xf numFmtId="0" fontId="3" fillId="0" borderId="12" xfId="73" applyFont="1" applyFill="1" applyBorder="1" applyAlignment="1">
      <alignment horizontal="center" vertical="center" wrapText="1"/>
      <protection/>
    </xf>
    <xf numFmtId="0" fontId="3" fillId="0" borderId="13" xfId="73" applyFont="1" applyFill="1" applyBorder="1" applyAlignment="1">
      <alignment horizontal="center" vertical="center" wrapText="1"/>
      <protection/>
    </xf>
    <xf numFmtId="0" fontId="3" fillId="0" borderId="14" xfId="73" applyFont="1" applyFill="1" applyBorder="1" applyAlignment="1">
      <alignment horizontal="center" vertical="center" wrapText="1"/>
      <protection/>
    </xf>
    <xf numFmtId="0" fontId="3" fillId="0" borderId="15" xfId="73" applyFont="1" applyFill="1" applyBorder="1" applyAlignment="1">
      <alignment horizontal="center" vertical="center"/>
      <protection/>
    </xf>
    <xf numFmtId="0" fontId="3" fillId="0" borderId="15" xfId="73" applyFont="1" applyFill="1" applyBorder="1" applyAlignment="1">
      <alignment horizontal="center" vertical="center" wrapText="1"/>
      <protection/>
    </xf>
    <xf numFmtId="176" fontId="3" fillId="0" borderId="10" xfId="73" applyNumberFormat="1" applyFont="1" applyFill="1" applyBorder="1" applyAlignment="1">
      <alignment vertical="center"/>
      <protection/>
    </xf>
    <xf numFmtId="176" fontId="3" fillId="0" borderId="10" xfId="73" applyNumberFormat="1" applyFont="1" applyFill="1" applyBorder="1" applyAlignment="1">
      <alignment horizontal="center" vertical="center"/>
      <protection/>
    </xf>
    <xf numFmtId="177" fontId="3" fillId="0" borderId="10" xfId="73" applyNumberFormat="1" applyFont="1" applyFill="1" applyBorder="1" applyAlignment="1">
      <alignment horizontal="center" vertical="center"/>
      <protection/>
    </xf>
    <xf numFmtId="176" fontId="3" fillId="0" borderId="10" xfId="73" applyNumberFormat="1" applyFont="1" applyFill="1" applyBorder="1" applyAlignment="1">
      <alignment horizontal="center" vertical="center" wrapText="1"/>
      <protection/>
    </xf>
    <xf numFmtId="0" fontId="2" fillId="0" borderId="9" xfId="73" applyFont="1" applyFill="1" applyBorder="1" applyAlignment="1">
      <alignment horizontal="center" vertical="center"/>
      <protection/>
    </xf>
    <xf numFmtId="176" fontId="3" fillId="33" borderId="10" xfId="73" applyNumberFormat="1" applyFont="1" applyFill="1" applyBorder="1" applyAlignment="1">
      <alignment horizontal="center" vertical="center"/>
      <protection/>
    </xf>
    <xf numFmtId="0" fontId="3" fillId="33" borderId="10" xfId="73" applyFont="1" applyFill="1" applyBorder="1" applyAlignment="1">
      <alignment horizontal="center" vertical="center"/>
      <protection/>
    </xf>
    <xf numFmtId="176" fontId="3" fillId="0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73" applyFont="1" applyFill="1" applyBorder="1" applyAlignment="1">
      <alignment vertical="center"/>
      <protection/>
    </xf>
    <xf numFmtId="178" fontId="3" fillId="0" borderId="10" xfId="73" applyNumberFormat="1" applyFont="1" applyFill="1" applyBorder="1" applyAlignment="1">
      <alignment horizontal="center" vertical="center"/>
      <protection/>
    </xf>
    <xf numFmtId="176" fontId="2" fillId="0" borderId="0" xfId="73" applyNumberFormat="1" applyFont="1" applyFill="1" applyBorder="1" applyAlignment="1">
      <alignment horizontal="center" vertical="center"/>
      <protection/>
    </xf>
    <xf numFmtId="176" fontId="3" fillId="0" borderId="9" xfId="73" applyNumberFormat="1" applyFont="1" applyFill="1" applyBorder="1" applyAlignment="1">
      <alignment horizontal="right" vertical="center"/>
      <protection/>
    </xf>
    <xf numFmtId="176" fontId="3" fillId="0" borderId="11" xfId="73" applyNumberFormat="1" applyFont="1" applyFill="1" applyBorder="1" applyAlignment="1">
      <alignment horizontal="center" vertical="center" wrapText="1"/>
      <protection/>
    </xf>
    <xf numFmtId="0" fontId="3" fillId="0" borderId="16" xfId="73" applyFont="1" applyFill="1" applyBorder="1" applyAlignment="1">
      <alignment horizontal="center" vertical="center" wrapText="1"/>
      <protection/>
    </xf>
    <xf numFmtId="0" fontId="3" fillId="0" borderId="17" xfId="73" applyFont="1" applyFill="1" applyBorder="1" applyAlignment="1">
      <alignment horizontal="center" vertical="center" wrapText="1"/>
      <protection/>
    </xf>
    <xf numFmtId="176" fontId="3" fillId="0" borderId="12" xfId="73" applyNumberFormat="1" applyFont="1" applyFill="1" applyBorder="1" applyAlignment="1">
      <alignment horizontal="center" vertical="center" wrapText="1"/>
      <protection/>
    </xf>
    <xf numFmtId="0" fontId="3" fillId="0" borderId="18" xfId="73" applyFont="1" applyFill="1" applyBorder="1" applyAlignment="1">
      <alignment horizontal="center" vertical="center" wrapText="1"/>
      <protection/>
    </xf>
    <xf numFmtId="0" fontId="3" fillId="0" borderId="19" xfId="73" applyFont="1" applyFill="1" applyBorder="1" applyAlignment="1">
      <alignment horizontal="center" vertical="center" wrapText="1"/>
      <protection/>
    </xf>
    <xf numFmtId="176" fontId="3" fillId="0" borderId="15" xfId="73" applyNumberFormat="1" applyFont="1" applyFill="1" applyBorder="1" applyAlignment="1">
      <alignment horizontal="center" vertical="center" wrapText="1"/>
      <protection/>
    </xf>
    <xf numFmtId="176" fontId="2" fillId="0" borderId="9" xfId="73" applyNumberFormat="1" applyFont="1" applyFill="1" applyBorder="1" applyAlignment="1">
      <alignment horizontal="center" vertical="center"/>
      <protection/>
    </xf>
    <xf numFmtId="2" fontId="49" fillId="0" borderId="10" xfId="0" applyNumberFormat="1" applyFont="1" applyFill="1" applyBorder="1" applyAlignment="1">
      <alignment horizontal="center" vertical="center"/>
    </xf>
    <xf numFmtId="179" fontId="3" fillId="0" borderId="10" xfId="73" applyNumberFormat="1" applyFont="1" applyFill="1" applyBorder="1" applyAlignment="1">
      <alignment horizontal="center" vertical="center"/>
      <protection/>
    </xf>
    <xf numFmtId="0" fontId="4" fillId="0" borderId="0" xfId="73" applyFont="1" applyFill="1" applyBorder="1" applyAlignment="1">
      <alignment vertical="center"/>
      <protection/>
    </xf>
    <xf numFmtId="0" fontId="3" fillId="0" borderId="0" xfId="73" applyFont="1" applyFill="1" applyBorder="1" applyAlignment="1">
      <alignment horizontal="center" vertical="center"/>
      <protection/>
    </xf>
    <xf numFmtId="177" fontId="3" fillId="0" borderId="10" xfId="63" applyNumberFormat="1" applyFont="1" applyFill="1" applyBorder="1" applyAlignment="1">
      <alignment horizontal="center" vertical="center"/>
      <protection/>
    </xf>
    <xf numFmtId="176" fontId="3" fillId="0" borderId="10" xfId="63" applyNumberFormat="1" applyFont="1" applyFill="1" applyBorder="1" applyAlignment="1">
      <alignment horizontal="center" vertical="center"/>
      <protection/>
    </xf>
    <xf numFmtId="180" fontId="3" fillId="0" borderId="10" xfId="73" applyNumberFormat="1" applyFont="1" applyFill="1" applyBorder="1" applyAlignment="1">
      <alignment horizontal="center" vertical="center"/>
      <protection/>
    </xf>
    <xf numFmtId="0" fontId="4" fillId="0" borderId="0" xfId="73" applyFont="1" applyFill="1" applyBorder="1" applyAlignment="1">
      <alignment horizontal="center" vertical="center"/>
      <protection/>
    </xf>
    <xf numFmtId="43" fontId="1" fillId="0" borderId="0" xfId="73" applyNumberFormat="1" applyFont="1" applyFill="1" applyBorder="1" applyAlignment="1">
      <alignment horizontal="center" vertical="center"/>
      <protection/>
    </xf>
    <xf numFmtId="0" fontId="3" fillId="0" borderId="0" xfId="73" applyFont="1" applyFill="1" applyBorder="1" applyAlignment="1">
      <alignment vertical="center"/>
      <protection/>
    </xf>
    <xf numFmtId="176" fontId="3" fillId="0" borderId="0" xfId="73" applyNumberFormat="1" applyFont="1" applyFill="1" applyBorder="1" applyAlignment="1">
      <alignment vertical="center"/>
      <protection/>
    </xf>
    <xf numFmtId="43" fontId="0" fillId="0" borderId="0" xfId="0" applyNumberFormat="1" applyFill="1" applyBorder="1" applyAlignment="1">
      <alignment horizontal="center" vertical="center"/>
    </xf>
    <xf numFmtId="178" fontId="3" fillId="0" borderId="10" xfId="63" applyNumberFormat="1" applyFont="1" applyFill="1" applyBorder="1" applyAlignment="1">
      <alignment horizontal="center" vertical="center"/>
      <protection/>
    </xf>
    <xf numFmtId="181" fontId="3" fillId="0" borderId="10" xfId="63" applyNumberFormat="1" applyFont="1" applyFill="1" applyBorder="1" applyAlignment="1">
      <alignment horizontal="center" vertical="center"/>
      <protection/>
    </xf>
    <xf numFmtId="0" fontId="3" fillId="0" borderId="10" xfId="63" applyFont="1" applyFill="1" applyBorder="1" applyAlignment="1">
      <alignment horizontal="center" vertical="center"/>
      <protection/>
    </xf>
    <xf numFmtId="176" fontId="4" fillId="0" borderId="0" xfId="73" applyNumberFormat="1" applyFont="1" applyFill="1" applyBorder="1" applyAlignment="1">
      <alignment vertical="center"/>
      <protection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2" fillId="0" borderId="0" xfId="74" applyFont="1" applyAlignment="1">
      <alignment horizontal="center" vertical="center"/>
      <protection/>
    </xf>
    <xf numFmtId="0" fontId="1" fillId="0" borderId="0" xfId="74" applyFont="1" applyAlignment="1">
      <alignment horizontal="center" vertical="center"/>
      <protection/>
    </xf>
    <xf numFmtId="0" fontId="6" fillId="0" borderId="9" xfId="74" applyFont="1" applyBorder="1" applyAlignment="1">
      <alignment horizontal="center" vertical="center"/>
      <protection/>
    </xf>
    <xf numFmtId="0" fontId="3" fillId="0" borderId="11" xfId="74" applyFont="1" applyBorder="1" applyAlignment="1">
      <alignment horizontal="center" vertical="center"/>
      <protection/>
    </xf>
    <xf numFmtId="0" fontId="3" fillId="0" borderId="11" xfId="74" applyFont="1" applyBorder="1" applyAlignment="1">
      <alignment horizontal="center" vertical="center" wrapText="1"/>
      <protection/>
    </xf>
    <xf numFmtId="0" fontId="3" fillId="0" borderId="11" xfId="74" applyFont="1" applyBorder="1" applyAlignment="1">
      <alignment horizontal="center" vertical="center" wrapText="1" shrinkToFit="1"/>
      <protection/>
    </xf>
    <xf numFmtId="0" fontId="3" fillId="0" borderId="10" xfId="74" applyFont="1" applyBorder="1" applyAlignment="1">
      <alignment horizontal="center" vertical="center" wrapText="1" shrinkToFit="1"/>
      <protection/>
    </xf>
    <xf numFmtId="0" fontId="3" fillId="0" borderId="10" xfId="74" applyFont="1" applyFill="1" applyBorder="1" applyAlignment="1">
      <alignment horizontal="center" vertical="center" wrapText="1" shrinkToFit="1"/>
      <protection/>
    </xf>
    <xf numFmtId="0" fontId="3" fillId="0" borderId="13" xfId="74" applyFont="1" applyBorder="1" applyAlignment="1">
      <alignment horizontal="center" vertical="center"/>
      <protection/>
    </xf>
    <xf numFmtId="0" fontId="3" fillId="0" borderId="15" xfId="74" applyFont="1" applyBorder="1" applyAlignment="1">
      <alignment horizontal="center" vertical="center"/>
      <protection/>
    </xf>
    <xf numFmtId="0" fontId="3" fillId="0" borderId="15" xfId="74" applyFont="1" applyBorder="1" applyAlignment="1">
      <alignment horizontal="center" vertical="center" wrapText="1"/>
      <protection/>
    </xf>
    <xf numFmtId="0" fontId="3" fillId="0" borderId="15" xfId="74" applyFont="1" applyBorder="1" applyAlignment="1">
      <alignment horizontal="center" vertical="center" wrapText="1" shrinkToFit="1"/>
      <protection/>
    </xf>
    <xf numFmtId="0" fontId="3" fillId="0" borderId="10" xfId="74" applyFont="1" applyBorder="1" applyAlignment="1">
      <alignment vertical="center" wrapText="1" shrinkToFit="1"/>
      <protection/>
    </xf>
    <xf numFmtId="0" fontId="7" fillId="0" borderId="10" xfId="74" applyFont="1" applyBorder="1" applyAlignment="1">
      <alignment vertical="center" wrapText="1" shrinkToFit="1"/>
      <protection/>
    </xf>
    <xf numFmtId="0" fontId="3" fillId="0" borderId="10" xfId="74" applyFont="1" applyBorder="1" applyAlignment="1">
      <alignment horizontal="center" vertical="center" wrapText="1"/>
      <protection/>
    </xf>
    <xf numFmtId="182" fontId="3" fillId="0" borderId="10" xfId="74" applyNumberFormat="1" applyFont="1" applyBorder="1" applyAlignment="1">
      <alignment horizontal="center" vertical="center"/>
      <protection/>
    </xf>
    <xf numFmtId="176" fontId="3" fillId="0" borderId="15" xfId="74" applyNumberFormat="1" applyFont="1" applyBorder="1" applyAlignment="1">
      <alignment horizontal="center" vertical="center"/>
      <protection/>
    </xf>
    <xf numFmtId="176" fontId="3" fillId="0" borderId="10" xfId="74" applyNumberFormat="1" applyFont="1" applyBorder="1" applyAlignment="1">
      <alignment horizontal="center" vertical="center"/>
      <protection/>
    </xf>
    <xf numFmtId="176" fontId="5" fillId="0" borderId="10" xfId="63" applyNumberFormat="1" applyFont="1" applyBorder="1" applyAlignment="1">
      <alignment horizontal="center" vertical="center"/>
      <protection/>
    </xf>
    <xf numFmtId="176" fontId="50" fillId="34" borderId="10" xfId="74" applyNumberFormat="1" applyFont="1" applyFill="1" applyBorder="1" applyAlignment="1">
      <alignment horizontal="center" vertical="center"/>
      <protection/>
    </xf>
    <xf numFmtId="182" fontId="50" fillId="34" borderId="10" xfId="0" applyNumberFormat="1" applyFont="1" applyFill="1" applyBorder="1" applyAlignment="1">
      <alignment horizontal="center" vertical="center"/>
    </xf>
    <xf numFmtId="182" fontId="50" fillId="34" borderId="10" xfId="74" applyNumberFormat="1" applyFont="1" applyFill="1" applyBorder="1" applyAlignment="1">
      <alignment horizontal="center" vertical="center"/>
      <protection/>
    </xf>
    <xf numFmtId="0" fontId="3" fillId="0" borderId="10" xfId="74" applyFont="1" applyBorder="1" applyAlignment="1">
      <alignment horizontal="center" vertical="center"/>
      <protection/>
    </xf>
    <xf numFmtId="176" fontId="3" fillId="0" borderId="10" xfId="74" applyNumberFormat="1" applyFont="1" applyBorder="1" applyAlignment="1">
      <alignment horizontal="center" vertical="center" wrapText="1"/>
      <protection/>
    </xf>
    <xf numFmtId="182" fontId="3" fillId="0" borderId="10" xfId="74" applyNumberFormat="1" applyFont="1" applyBorder="1" applyAlignment="1">
      <alignment horizontal="center" vertical="center" wrapText="1"/>
      <protection/>
    </xf>
    <xf numFmtId="183" fontId="3" fillId="0" borderId="10" xfId="74" applyNumberFormat="1" applyFont="1" applyBorder="1" applyAlignment="1">
      <alignment horizontal="center" vertical="center"/>
      <protection/>
    </xf>
    <xf numFmtId="0" fontId="49" fillId="0" borderId="10" xfId="74" applyFont="1" applyBorder="1" applyAlignment="1">
      <alignment horizontal="center" vertical="center"/>
      <protection/>
    </xf>
    <xf numFmtId="176" fontId="3" fillId="0" borderId="10" xfId="73" applyNumberFormat="1" applyFont="1" applyBorder="1" applyAlignment="1">
      <alignment horizontal="center" vertical="center"/>
      <protection/>
    </xf>
    <xf numFmtId="182" fontId="3" fillId="0" borderId="10" xfId="73" applyNumberFormat="1" applyFont="1" applyBorder="1" applyAlignment="1">
      <alignment horizontal="center" vertical="center"/>
      <protection/>
    </xf>
    <xf numFmtId="176" fontId="3" fillId="0" borderId="10" xfId="74" applyNumberFormat="1" applyFont="1" applyFill="1" applyBorder="1" applyAlignment="1">
      <alignment horizontal="center" vertical="center"/>
      <protection/>
    </xf>
    <xf numFmtId="176" fontId="3" fillId="0" borderId="10" xfId="74" applyNumberFormat="1" applyFont="1" applyFill="1" applyBorder="1" applyAlignment="1">
      <alignment horizontal="center" vertical="center" wrapText="1" shrinkToFit="1"/>
      <protection/>
    </xf>
    <xf numFmtId="0" fontId="3" fillId="0" borderId="10" xfId="74" applyNumberFormat="1" applyFont="1" applyFill="1" applyBorder="1" applyAlignment="1">
      <alignment horizontal="center" vertical="center" wrapText="1"/>
      <protection/>
    </xf>
    <xf numFmtId="181" fontId="3" fillId="0" borderId="10" xfId="74" applyNumberFormat="1" applyFont="1" applyFill="1" applyBorder="1" applyAlignment="1">
      <alignment horizontal="center" vertical="center"/>
      <protection/>
    </xf>
    <xf numFmtId="176" fontId="3" fillId="0" borderId="10" xfId="74" applyNumberFormat="1" applyFont="1" applyFill="1" applyBorder="1" applyAlignment="1">
      <alignment horizontal="center" vertical="center" wrapText="1"/>
      <protection/>
    </xf>
    <xf numFmtId="182" fontId="3" fillId="0" borderId="10" xfId="74" applyNumberFormat="1" applyFont="1" applyBorder="1" applyAlignment="1">
      <alignment horizontal="center" vertical="center" wrapText="1" shrinkToFit="1"/>
      <protection/>
    </xf>
    <xf numFmtId="0" fontId="6" fillId="0" borderId="20" xfId="74" applyFont="1" applyBorder="1" applyAlignment="1">
      <alignment horizontal="center" vertical="center"/>
      <protection/>
    </xf>
    <xf numFmtId="182" fontId="49" fillId="0" borderId="10" xfId="74" applyNumberFormat="1" applyFont="1" applyFill="1" applyBorder="1" applyAlignment="1">
      <alignment horizontal="center" vertical="center"/>
      <protection/>
    </xf>
    <xf numFmtId="176" fontId="3" fillId="0" borderId="10" xfId="43" applyNumberFormat="1" applyFont="1" applyBorder="1" applyAlignment="1">
      <alignment horizontal="center" vertical="center"/>
      <protection/>
    </xf>
    <xf numFmtId="177" fontId="3" fillId="0" borderId="10" xfId="74" applyNumberFormat="1" applyFont="1" applyFill="1" applyBorder="1" applyAlignment="1" applyProtection="1">
      <alignment horizontal="center" vertical="center"/>
      <protection/>
    </xf>
    <xf numFmtId="182" fontId="49" fillId="34" borderId="10" xfId="74" applyNumberFormat="1" applyFont="1" applyFill="1" applyBorder="1" applyAlignment="1">
      <alignment horizontal="center" vertical="center"/>
      <protection/>
    </xf>
    <xf numFmtId="182" fontId="51" fillId="0" borderId="10" xfId="74" applyNumberFormat="1" applyFont="1" applyBorder="1" applyAlignment="1">
      <alignment horizontal="center" vertical="center" wrapText="1"/>
      <protection/>
    </xf>
    <xf numFmtId="176" fontId="3" fillId="0" borderId="10" xfId="71" applyNumberFormat="1" applyFont="1" applyBorder="1" applyAlignment="1">
      <alignment horizontal="center" vertical="center"/>
      <protection/>
    </xf>
    <xf numFmtId="182" fontId="3" fillId="0" borderId="10" xfId="74" applyNumberFormat="1" applyFont="1" applyFill="1" applyBorder="1" applyAlignment="1">
      <alignment horizontal="center" vertical="center"/>
      <protection/>
    </xf>
    <xf numFmtId="183" fontId="3" fillId="0" borderId="10" xfId="74" applyNumberFormat="1" applyFont="1" applyFill="1" applyBorder="1" applyAlignment="1">
      <alignment horizontal="center" vertical="center"/>
      <protection/>
    </xf>
    <xf numFmtId="4" fontId="52" fillId="0" borderId="10" xfId="0" applyNumberFormat="1" applyFont="1" applyFill="1" applyBorder="1" applyAlignment="1">
      <alignment horizontal="center" vertical="center"/>
    </xf>
    <xf numFmtId="184" fontId="3" fillId="0" borderId="10" xfId="74" applyNumberFormat="1" applyFont="1" applyBorder="1" applyAlignment="1">
      <alignment horizontal="center" vertical="center"/>
      <protection/>
    </xf>
    <xf numFmtId="0" fontId="3" fillId="0" borderId="10" xfId="74" applyNumberFormat="1" applyFont="1" applyBorder="1" applyAlignment="1">
      <alignment horizontal="center" vertical="center"/>
      <protection/>
    </xf>
    <xf numFmtId="185" fontId="5" fillId="0" borderId="10" xfId="74" applyNumberFormat="1" applyFont="1" applyBorder="1" applyAlignment="1">
      <alignment horizontal="center" vertical="center"/>
      <protection/>
    </xf>
    <xf numFmtId="182" fontId="53" fillId="0" borderId="15" xfId="74" applyNumberFormat="1" applyFont="1" applyBorder="1" applyAlignment="1">
      <alignment horizontal="center" vertical="center" wrapText="1"/>
      <protection/>
    </xf>
    <xf numFmtId="183" fontId="3" fillId="0" borderId="10" xfId="74" applyNumberFormat="1" applyFont="1" applyFill="1" applyBorder="1" applyAlignment="1">
      <alignment horizontal="center" vertical="center" wrapText="1"/>
      <protection/>
    </xf>
    <xf numFmtId="0" fontId="3" fillId="0" borderId="14" xfId="74" applyFont="1" applyBorder="1" applyAlignment="1">
      <alignment horizontal="center" vertical="center"/>
      <protection/>
    </xf>
    <xf numFmtId="0" fontId="3" fillId="0" borderId="13" xfId="74" applyFont="1" applyBorder="1" applyAlignment="1">
      <alignment horizontal="center" vertical="center" wrapText="1"/>
      <protection/>
    </xf>
    <xf numFmtId="0" fontId="3" fillId="0" borderId="14" xfId="74" applyFont="1" applyBorder="1" applyAlignment="1">
      <alignment horizontal="center" vertical="center" wrapText="1"/>
      <protection/>
    </xf>
    <xf numFmtId="3" fontId="5" fillId="0" borderId="10" xfId="74" applyNumberFormat="1" applyFont="1" applyBorder="1" applyAlignment="1">
      <alignment horizontal="center" vertical="center"/>
      <protection/>
    </xf>
    <xf numFmtId="176" fontId="5" fillId="0" borderId="10" xfId="74" applyNumberFormat="1" applyFont="1" applyBorder="1" applyAlignment="1">
      <alignment horizontal="center" vertical="center"/>
      <protection/>
    </xf>
    <xf numFmtId="176" fontId="3" fillId="0" borderId="10" xfId="63" applyNumberFormat="1" applyFont="1" applyBorder="1" applyAlignment="1">
      <alignment horizontal="center" vertical="center"/>
      <protection/>
    </xf>
    <xf numFmtId="0" fontId="3" fillId="0" borderId="10" xfId="74" applyNumberFormat="1" applyFont="1" applyFill="1" applyBorder="1" applyAlignment="1">
      <alignment horizontal="center" vertical="center"/>
      <protection/>
    </xf>
    <xf numFmtId="0" fontId="5" fillId="0" borderId="10" xfId="74" applyNumberFormat="1" applyFont="1" applyBorder="1" applyAlignment="1">
      <alignment horizontal="center" vertical="center"/>
      <protection/>
    </xf>
    <xf numFmtId="0" fontId="5" fillId="0" borderId="10" xfId="63" applyFont="1" applyBorder="1" applyAlignment="1">
      <alignment horizontal="center" vertical="center"/>
      <protection/>
    </xf>
    <xf numFmtId="181" fontId="3" fillId="0" borderId="10" xfId="63" applyNumberFormat="1" applyFont="1" applyBorder="1" applyAlignment="1">
      <alignment horizontal="center" vertical="center"/>
      <protection/>
    </xf>
    <xf numFmtId="0" fontId="3" fillId="0" borderId="10" xfId="63" applyNumberFormat="1" applyFont="1" applyBorder="1" applyAlignment="1">
      <alignment horizontal="center" vertical="center"/>
      <protection/>
    </xf>
    <xf numFmtId="176" fontId="50" fillId="34" borderId="10" xfId="0" applyNumberFormat="1" applyFont="1" applyFill="1" applyBorder="1" applyAlignment="1">
      <alignment horizontal="center" vertical="center"/>
    </xf>
    <xf numFmtId="0" fontId="50" fillId="0" borderId="10" xfId="0" applyNumberFormat="1" applyFont="1" applyFill="1" applyBorder="1" applyAlignment="1">
      <alignment horizontal="center" vertical="center"/>
    </xf>
    <xf numFmtId="0" fontId="50" fillId="34" borderId="10" xfId="74" applyNumberFormat="1" applyFont="1" applyFill="1" applyBorder="1" applyAlignment="1">
      <alignment horizontal="center" vertical="center"/>
      <protection/>
    </xf>
    <xf numFmtId="181" fontId="3" fillId="0" borderId="10" xfId="74" applyNumberFormat="1" applyFont="1" applyBorder="1" applyAlignment="1">
      <alignment horizontal="center" vertical="center"/>
      <protection/>
    </xf>
    <xf numFmtId="183" fontId="3" fillId="0" borderId="10" xfId="74" applyNumberFormat="1" applyFont="1" applyBorder="1" applyAlignment="1">
      <alignment horizontal="center" vertical="center" wrapText="1"/>
      <protection/>
    </xf>
    <xf numFmtId="183" fontId="5" fillId="0" borderId="10" xfId="74" applyNumberFormat="1" applyFont="1" applyBorder="1" applyAlignment="1">
      <alignment horizontal="center" vertical="center"/>
      <protection/>
    </xf>
    <xf numFmtId="49" fontId="3" fillId="0" borderId="10" xfId="73" applyNumberFormat="1" applyFont="1" applyBorder="1" applyAlignment="1">
      <alignment horizontal="center" vertical="center"/>
      <protection/>
    </xf>
    <xf numFmtId="182" fontId="3" fillId="0" borderId="10" xfId="73" applyNumberFormat="1" applyFont="1" applyFill="1" applyBorder="1" applyAlignment="1">
      <alignment horizontal="center" vertical="center"/>
      <protection/>
    </xf>
    <xf numFmtId="183" fontId="3" fillId="0" borderId="10" xfId="73" applyNumberFormat="1" applyFont="1" applyFill="1" applyBorder="1" applyAlignment="1">
      <alignment horizontal="center" vertical="center"/>
      <protection/>
    </xf>
    <xf numFmtId="183" fontId="3" fillId="0" borderId="10" xfId="74" applyNumberFormat="1" applyFont="1" applyBorder="1" applyAlignment="1">
      <alignment horizontal="center" vertical="center" wrapText="1" shrinkToFit="1"/>
      <protection/>
    </xf>
    <xf numFmtId="183" fontId="49" fillId="0" borderId="10" xfId="74" applyNumberFormat="1" applyFont="1" applyFill="1" applyBorder="1" applyAlignment="1">
      <alignment horizontal="center" vertical="center"/>
      <protection/>
    </xf>
    <xf numFmtId="181" fontId="49" fillId="0" borderId="10" xfId="74" applyNumberFormat="1" applyFont="1" applyFill="1" applyBorder="1" applyAlignment="1">
      <alignment horizontal="center" vertical="center"/>
      <protection/>
    </xf>
    <xf numFmtId="176" fontId="5" fillId="0" borderId="0" xfId="0" applyNumberFormat="1" applyFont="1" applyFill="1" applyBorder="1" applyAlignment="1" applyProtection="1">
      <alignment horizontal="center" vertical="center"/>
      <protection/>
    </xf>
    <xf numFmtId="176" fontId="3" fillId="0" borderId="10" xfId="74" applyNumberFormat="1" applyFont="1" applyFill="1" applyBorder="1" applyAlignment="1" applyProtection="1">
      <alignment horizontal="center" vertical="center"/>
      <protection/>
    </xf>
    <xf numFmtId="177" fontId="51" fillId="0" borderId="10" xfId="74" applyNumberFormat="1" applyFont="1" applyFill="1" applyBorder="1" applyAlignment="1" applyProtection="1">
      <alignment horizontal="center" vertical="center"/>
      <protection/>
    </xf>
    <xf numFmtId="177" fontId="51" fillId="0" borderId="13" xfId="74" applyNumberFormat="1" applyFont="1" applyFill="1" applyBorder="1" applyAlignment="1" applyProtection="1">
      <alignment horizontal="center" vertical="center"/>
      <protection/>
    </xf>
    <xf numFmtId="0" fontId="3" fillId="0" borderId="11" xfId="19" applyFont="1" applyFill="1" applyBorder="1" applyAlignment="1">
      <alignment horizontal="center" vertical="center"/>
      <protection/>
    </xf>
    <xf numFmtId="183" fontId="3" fillId="0" borderId="10" xfId="74" applyNumberFormat="1" applyFont="1" applyFill="1" applyBorder="1" applyAlignment="1" applyProtection="1">
      <alignment horizontal="center" vertical="center"/>
      <protection/>
    </xf>
    <xf numFmtId="176" fontId="49" fillId="34" borderId="10" xfId="74" applyNumberFormat="1" applyFont="1" applyFill="1" applyBorder="1" applyAlignment="1">
      <alignment horizontal="center" vertical="center"/>
      <protection/>
    </xf>
    <xf numFmtId="177" fontId="3" fillId="0" borderId="10" xfId="74" applyNumberFormat="1" applyFont="1" applyFill="1" applyBorder="1" applyAlignment="1">
      <alignment horizontal="center" vertical="center"/>
      <protection/>
    </xf>
    <xf numFmtId="183" fontId="3" fillId="34" borderId="10" xfId="74" applyNumberFormat="1" applyFont="1" applyFill="1" applyBorder="1" applyAlignment="1">
      <alignment horizontal="center" vertical="center"/>
      <protection/>
    </xf>
    <xf numFmtId="178" fontId="49" fillId="34" borderId="10" xfId="74" applyNumberFormat="1" applyFont="1" applyFill="1" applyBorder="1" applyAlignment="1">
      <alignment horizontal="center" vertical="center"/>
      <protection/>
    </xf>
    <xf numFmtId="0" fontId="49" fillId="34" borderId="10" xfId="74" applyNumberFormat="1" applyFont="1" applyFill="1" applyBorder="1" applyAlignment="1">
      <alignment horizontal="center" vertical="center"/>
      <protection/>
    </xf>
    <xf numFmtId="183" fontId="51" fillId="0" borderId="10" xfId="74" applyNumberFormat="1" applyFont="1" applyBorder="1" applyAlignment="1">
      <alignment horizontal="center" vertical="center" wrapText="1"/>
      <protection/>
    </xf>
    <xf numFmtId="0" fontId="3" fillId="0" borderId="10" xfId="74" applyFont="1" applyFill="1" applyBorder="1" applyAlignment="1">
      <alignment horizontal="center" vertical="center"/>
      <protection/>
    </xf>
    <xf numFmtId="178" fontId="49" fillId="0" borderId="10" xfId="74" applyNumberFormat="1" applyFont="1" applyFill="1" applyBorder="1" applyAlignment="1">
      <alignment horizontal="center" vertical="center"/>
      <protection/>
    </xf>
    <xf numFmtId="176" fontId="3" fillId="0" borderId="13" xfId="74" applyNumberFormat="1" applyFont="1" applyFill="1" applyBorder="1" applyAlignment="1" applyProtection="1">
      <alignment horizontal="center" vertical="center"/>
      <protection/>
    </xf>
    <xf numFmtId="0" fontId="3" fillId="0" borderId="10" xfId="70" applyFont="1" applyFill="1" applyBorder="1" applyAlignment="1">
      <alignment horizontal="center" vertical="center"/>
      <protection/>
    </xf>
    <xf numFmtId="181" fontId="3" fillId="0" borderId="10" xfId="74" applyNumberFormat="1" applyFont="1" applyFill="1" applyBorder="1" applyAlignment="1" applyProtection="1">
      <alignment horizontal="center" vertical="center"/>
      <protection/>
    </xf>
    <xf numFmtId="178" fontId="3" fillId="0" borderId="10" xfId="74" applyNumberFormat="1" applyFont="1" applyFill="1" applyBorder="1" applyAlignment="1">
      <alignment horizontal="center" vertical="center"/>
      <protection/>
    </xf>
    <xf numFmtId="4" fontId="52" fillId="0" borderId="10" xfId="0" applyNumberFormat="1" applyFont="1" applyFill="1" applyBorder="1" applyAlignment="1">
      <alignment horizontal="right" vertical="center"/>
    </xf>
    <xf numFmtId="4" fontId="54" fillId="0" borderId="10" xfId="0" applyNumberFormat="1" applyFont="1" applyFill="1" applyBorder="1" applyAlignment="1">
      <alignment horizontal="center" vertical="center" wrapText="1"/>
    </xf>
    <xf numFmtId="176" fontId="3" fillId="0" borderId="10" xfId="34" applyNumberFormat="1" applyFont="1" applyBorder="1" applyAlignment="1">
      <alignment horizontal="center" vertical="center"/>
      <protection/>
    </xf>
    <xf numFmtId="176" fontId="3" fillId="0" borderId="10" xfId="34" applyNumberFormat="1" applyFont="1" applyFill="1" applyBorder="1" applyAlignment="1">
      <alignment horizontal="center" vertical="center"/>
      <protection/>
    </xf>
    <xf numFmtId="182" fontId="3" fillId="0" borderId="10" xfId="74" applyNumberFormat="1" applyFont="1" applyFill="1" applyBorder="1" applyAlignment="1" applyProtection="1">
      <alignment horizontal="center" vertical="center"/>
      <protection/>
    </xf>
    <xf numFmtId="0" fontId="52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82" fontId="53" fillId="0" borderId="10" xfId="74" applyNumberFormat="1" applyFont="1" applyBorder="1" applyAlignment="1">
      <alignment horizontal="center" vertical="center" wrapText="1"/>
      <protection/>
    </xf>
    <xf numFmtId="0" fontId="4" fillId="0" borderId="0" xfId="63">
      <alignment vertical="center"/>
      <protection/>
    </xf>
    <xf numFmtId="0" fontId="1" fillId="0" borderId="0" xfId="63" applyFont="1">
      <alignment vertical="center"/>
      <protection/>
    </xf>
    <xf numFmtId="0" fontId="3" fillId="0" borderId="10" xfId="74" applyFont="1" applyBorder="1" applyAlignment="1">
      <alignment vertical="center"/>
      <protection/>
    </xf>
    <xf numFmtId="0" fontId="4" fillId="0" borderId="0" xfId="63" applyFont="1">
      <alignment vertical="center"/>
      <protection/>
    </xf>
    <xf numFmtId="176" fontId="4" fillId="0" borderId="0" xfId="63" applyNumberFormat="1">
      <alignment vertical="center"/>
      <protection/>
    </xf>
    <xf numFmtId="177" fontId="5" fillId="0" borderId="10" xfId="63" applyNumberFormat="1" applyFont="1" applyBorder="1" applyAlignment="1">
      <alignment horizontal="center" vertical="center"/>
      <protection/>
    </xf>
    <xf numFmtId="4" fontId="3" fillId="0" borderId="10" xfId="63" applyNumberFormat="1" applyFont="1" applyBorder="1" applyAlignment="1">
      <alignment horizontal="center" vertical="center"/>
      <protection/>
    </xf>
    <xf numFmtId="0" fontId="3" fillId="0" borderId="10" xfId="63" applyFont="1" applyBorder="1" applyAlignment="1">
      <alignment horizontal="center" vertical="center"/>
      <protection/>
    </xf>
    <xf numFmtId="181" fontId="50" fillId="34" borderId="10" xfId="74" applyNumberFormat="1" applyFont="1" applyFill="1" applyBorder="1" applyAlignment="1">
      <alignment horizontal="center" vertical="center"/>
      <protection/>
    </xf>
    <xf numFmtId="178" fontId="50" fillId="34" borderId="10" xfId="74" applyNumberFormat="1" applyFont="1" applyFill="1" applyBorder="1" applyAlignment="1">
      <alignment horizontal="center" vertical="center"/>
      <protection/>
    </xf>
    <xf numFmtId="186" fontId="50" fillId="34" borderId="10" xfId="74" applyNumberFormat="1" applyFont="1" applyFill="1" applyBorder="1" applyAlignment="1">
      <alignment horizontal="center" vertical="center"/>
      <protection/>
    </xf>
    <xf numFmtId="182" fontId="3" fillId="0" borderId="10" xfId="74" applyNumberFormat="1" applyFont="1" applyFill="1" applyBorder="1" applyAlignment="1">
      <alignment horizontal="center" vertical="center" wrapText="1"/>
      <protection/>
    </xf>
    <xf numFmtId="182" fontId="5" fillId="0" borderId="10" xfId="74" applyNumberFormat="1" applyFont="1" applyBorder="1" applyAlignment="1">
      <alignment horizontal="center" vertical="center"/>
      <protection/>
    </xf>
    <xf numFmtId="0" fontId="55" fillId="0" borderId="0" xfId="63" applyFont="1">
      <alignment vertical="center"/>
      <protection/>
    </xf>
    <xf numFmtId="0" fontId="0" fillId="0" borderId="0" xfId="73">
      <alignment vertical="center"/>
      <protection/>
    </xf>
    <xf numFmtId="0" fontId="3" fillId="0" borderId="10" xfId="34" applyFont="1" applyBorder="1" applyAlignment="1">
      <alignment horizontal="center" vertical="center"/>
      <protection/>
    </xf>
    <xf numFmtId="181" fontId="49" fillId="34" borderId="10" xfId="74" applyNumberFormat="1" applyFont="1" applyFill="1" applyBorder="1" applyAlignment="1">
      <alignment horizontal="center" vertical="center"/>
      <protection/>
    </xf>
    <xf numFmtId="178" fontId="3" fillId="0" borderId="10" xfId="34" applyNumberFormat="1" applyFont="1" applyFill="1" applyBorder="1" applyAlignment="1">
      <alignment horizontal="center" vertical="center"/>
      <protection/>
    </xf>
    <xf numFmtId="181" fontId="3" fillId="0" borderId="10" xfId="34" applyNumberFormat="1" applyFont="1" applyFill="1" applyBorder="1" applyAlignment="1">
      <alignment horizontal="center" vertical="center"/>
      <protection/>
    </xf>
    <xf numFmtId="181" fontId="3" fillId="0" borderId="10" xfId="69" applyNumberFormat="1" applyFont="1" applyFill="1" applyBorder="1" applyAlignment="1">
      <alignment horizontal="center" vertical="center"/>
      <protection/>
    </xf>
    <xf numFmtId="182" fontId="3" fillId="0" borderId="10" xfId="34" applyNumberFormat="1" applyFont="1" applyFill="1" applyBorder="1" applyAlignment="1">
      <alignment horizontal="center" vertical="center"/>
      <protection/>
    </xf>
    <xf numFmtId="182" fontId="49" fillId="0" borderId="10" xfId="74" applyNumberFormat="1" applyFont="1" applyBorder="1" applyAlignment="1">
      <alignment horizontal="center" vertical="center"/>
      <protection/>
    </xf>
    <xf numFmtId="185" fontId="3" fillId="0" borderId="10" xfId="74" applyNumberFormat="1" applyFont="1" applyBorder="1" applyAlignment="1">
      <alignment horizontal="center" vertical="center"/>
      <protection/>
    </xf>
    <xf numFmtId="176" fontId="3" fillId="0" borderId="10" xfId="27" applyNumberFormat="1" applyFont="1" applyBorder="1" applyAlignment="1">
      <alignment horizontal="center" vertical="center"/>
      <protection/>
    </xf>
    <xf numFmtId="176" fontId="53" fillId="0" borderId="10" xfId="74" applyNumberFormat="1" applyFont="1" applyBorder="1" applyAlignment="1">
      <alignment horizontal="center" vertical="center" wrapText="1"/>
      <protection/>
    </xf>
    <xf numFmtId="0" fontId="3" fillId="0" borderId="10" xfId="74" applyNumberFormat="1" applyFont="1" applyFill="1" applyBorder="1" applyAlignment="1">
      <alignment horizontal="center" vertical="center" wrapText="1" shrinkToFit="1"/>
      <protection/>
    </xf>
    <xf numFmtId="0" fontId="3" fillId="0" borderId="0" xfId="74" applyFont="1" applyBorder="1" applyAlignment="1">
      <alignment horizontal="center" vertical="center"/>
      <protection/>
    </xf>
    <xf numFmtId="182" fontId="3" fillId="0" borderId="0" xfId="74" applyNumberFormat="1" applyFont="1" applyBorder="1" applyAlignment="1">
      <alignment horizontal="center" vertical="center"/>
      <protection/>
    </xf>
    <xf numFmtId="182" fontId="9" fillId="0" borderId="0" xfId="63" applyNumberFormat="1" applyFont="1" applyAlignment="1">
      <alignment horizontal="center" vertical="center"/>
      <protection/>
    </xf>
    <xf numFmtId="176" fontId="3" fillId="0" borderId="0" xfId="63" applyNumberFormat="1" applyFont="1">
      <alignment vertical="center"/>
      <protection/>
    </xf>
    <xf numFmtId="0" fontId="3" fillId="0" borderId="0" xfId="63" applyFont="1">
      <alignment vertical="center"/>
      <protection/>
    </xf>
    <xf numFmtId="182" fontId="3" fillId="0" borderId="0" xfId="63" applyNumberFormat="1" applyFont="1">
      <alignment vertical="center"/>
      <protection/>
    </xf>
    <xf numFmtId="176" fontId="0" fillId="0" borderId="0" xfId="0" applyNumberFormat="1" applyFill="1" applyAlignment="1">
      <alignment vertical="center"/>
    </xf>
    <xf numFmtId="182" fontId="10" fillId="0" borderId="0" xfId="63" applyNumberFormat="1" applyFont="1" applyAlignment="1">
      <alignment horizontal="center" vertical="center"/>
      <protection/>
    </xf>
    <xf numFmtId="0" fontId="3" fillId="0" borderId="10" xfId="34" applyFont="1" applyFill="1" applyBorder="1" applyAlignment="1">
      <alignment horizontal="center" vertical="center"/>
      <protection/>
    </xf>
    <xf numFmtId="183" fontId="49" fillId="0" borderId="10" xfId="74" applyNumberFormat="1" applyFont="1" applyBorder="1" applyAlignment="1">
      <alignment horizontal="center" vertical="center"/>
      <protection/>
    </xf>
    <xf numFmtId="182" fontId="3" fillId="0" borderId="12" xfId="74" applyNumberFormat="1" applyFont="1" applyFill="1" applyBorder="1" applyAlignment="1">
      <alignment horizontal="center" vertical="center"/>
      <protection/>
    </xf>
    <xf numFmtId="0" fontId="3" fillId="0" borderId="10" xfId="48" applyFont="1" applyFill="1" applyBorder="1" applyAlignment="1">
      <alignment horizontal="center" vertical="center"/>
      <protection/>
    </xf>
    <xf numFmtId="182" fontId="3" fillId="0" borderId="11" xfId="74" applyNumberFormat="1" applyFont="1" applyFill="1" applyBorder="1" applyAlignment="1" applyProtection="1">
      <alignment horizontal="center" vertical="center"/>
      <protection/>
    </xf>
    <xf numFmtId="182" fontId="53" fillId="0" borderId="14" xfId="74" applyNumberFormat="1" applyFont="1" applyBorder="1" applyAlignment="1">
      <alignment horizontal="center" vertical="center" wrapText="1"/>
      <protection/>
    </xf>
    <xf numFmtId="183" fontId="53" fillId="0" borderId="10" xfId="74" applyNumberFormat="1" applyFont="1" applyBorder="1" applyAlignment="1">
      <alignment horizontal="center" vertical="center" wrapText="1"/>
      <protection/>
    </xf>
    <xf numFmtId="0" fontId="5" fillId="0" borderId="10" xfId="0" applyNumberFormat="1" applyFont="1" applyFill="1" applyBorder="1" applyAlignment="1">
      <alignment horizontal="center" vertical="center"/>
    </xf>
    <xf numFmtId="183" fontId="3" fillId="0" borderId="10" xfId="73" applyNumberFormat="1" applyFont="1" applyBorder="1" applyAlignment="1">
      <alignment horizontal="center" vertical="center"/>
      <protection/>
    </xf>
    <xf numFmtId="177" fontId="3" fillId="0" borderId="10" xfId="72" applyNumberFormat="1" applyFont="1" applyFill="1" applyBorder="1" applyAlignment="1" applyProtection="1">
      <alignment horizontal="center" vertical="center"/>
      <protection/>
    </xf>
    <xf numFmtId="183" fontId="3" fillId="0" borderId="0" xfId="74" applyNumberFormat="1" applyFont="1" applyBorder="1" applyAlignment="1">
      <alignment horizontal="center" vertical="center"/>
      <protection/>
    </xf>
    <xf numFmtId="176" fontId="3" fillId="0" borderId="14" xfId="74" applyNumberFormat="1" applyFont="1" applyFill="1" applyBorder="1" applyAlignment="1" applyProtection="1">
      <alignment horizontal="center" vertical="center"/>
      <protection/>
    </xf>
    <xf numFmtId="183" fontId="53" fillId="0" borderId="10" xfId="74" applyNumberFormat="1" applyFont="1" applyFill="1" applyBorder="1" applyAlignment="1" applyProtection="1">
      <alignment horizontal="center" vertical="center"/>
      <protection/>
    </xf>
    <xf numFmtId="0" fontId="4" fillId="0" borderId="0" xfId="63" applyAlignment="1">
      <alignment horizontal="center" vertical="center"/>
      <protection/>
    </xf>
    <xf numFmtId="0" fontId="0" fillId="0" borderId="0" xfId="73" applyAlignment="1">
      <alignment horizontal="center" vertical="center"/>
      <protection/>
    </xf>
    <xf numFmtId="0" fontId="0" fillId="0" borderId="0" xfId="0" applyFill="1" applyAlignment="1">
      <alignment horizontal="center" vertical="center" wrapText="1"/>
    </xf>
  </cellXfs>
  <cellStyles count="61">
    <cellStyle name="Normal" xfId="0"/>
    <cellStyle name="Currency [0]" xfId="15"/>
    <cellStyle name="20% - 强调文字颜色 3" xfId="16"/>
    <cellStyle name="输入" xfId="17"/>
    <cellStyle name="Currency" xfId="18"/>
    <cellStyle name="常规_县域寿险数据表_6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常规_县域寿险数据表_14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常规 3 2 2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常规_县域寿险数据表_16" xfId="43"/>
    <cellStyle name="检查单元格" xfId="44"/>
    <cellStyle name="20% - 强调文字颜色 6" xfId="45"/>
    <cellStyle name="强调文字颜色 2" xfId="46"/>
    <cellStyle name="链接单元格" xfId="47"/>
    <cellStyle name="常规_县域寿险数据表_8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常规 2 2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常规 3" xfId="69"/>
    <cellStyle name="常规_县域寿险数据表_9" xfId="70"/>
    <cellStyle name="常规_县域寿险数据表_15" xfId="71"/>
    <cellStyle name="常规 2 4" xfId="72"/>
    <cellStyle name="常规 2" xfId="73"/>
    <cellStyle name="常规_Sheet1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23"/>
  <sheetViews>
    <sheetView zoomScaleSheetLayoutView="100" workbookViewId="0" topLeftCell="A1">
      <selection activeCell="E15" sqref="E15"/>
    </sheetView>
  </sheetViews>
  <sheetFormatPr defaultColWidth="9.00390625" defaultRowHeight="15"/>
  <cols>
    <col min="1" max="1" width="11.57421875" style="56" customWidth="1"/>
    <col min="2" max="2" width="11.7109375" style="56" customWidth="1"/>
    <col min="3" max="3" width="8.421875" style="56" customWidth="1"/>
    <col min="4" max="4" width="9.7109375" style="56" customWidth="1"/>
    <col min="5" max="7" width="10.421875" style="56" customWidth="1"/>
    <col min="8" max="8" width="11.8515625" style="56" customWidth="1"/>
    <col min="9" max="9" width="10.421875" style="56" customWidth="1"/>
    <col min="10" max="10" width="11.28125" style="56" customWidth="1"/>
    <col min="11" max="11" width="9.7109375" style="56" customWidth="1"/>
    <col min="12" max="13" width="9.140625" style="56" customWidth="1"/>
    <col min="14" max="14" width="10.8515625" style="56" customWidth="1"/>
    <col min="15" max="15" width="8.7109375" style="56" customWidth="1"/>
    <col min="16" max="16" width="10.8515625" style="56" customWidth="1"/>
    <col min="17" max="17" width="11.28125" style="56" customWidth="1"/>
    <col min="18" max="18" width="11.421875" style="56" customWidth="1"/>
    <col min="19" max="19" width="9.140625" style="59" customWidth="1"/>
    <col min="20" max="20" width="10.8515625" style="56" customWidth="1"/>
    <col min="21" max="21" width="9.8515625" style="56" customWidth="1"/>
    <col min="22" max="16384" width="9.00390625" style="56" customWidth="1"/>
  </cols>
  <sheetData>
    <row r="1" spans="1:22" s="56" customFormat="1" ht="20.25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159"/>
    </row>
    <row r="2" spans="1:22" s="57" customFormat="1" ht="14.25">
      <c r="A2" s="61" t="s">
        <v>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160"/>
    </row>
    <row r="3" spans="1:22" s="57" customFormat="1" ht="14.25">
      <c r="A3" s="61" t="s">
        <v>2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160"/>
    </row>
    <row r="4" spans="1:22" s="56" customFormat="1" ht="24" customHeight="1">
      <c r="A4" s="62" t="s">
        <v>3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159"/>
    </row>
    <row r="5" spans="1:22" s="56" customFormat="1" ht="15" customHeight="1">
      <c r="A5" s="63" t="s">
        <v>4</v>
      </c>
      <c r="B5" s="63" t="s">
        <v>5</v>
      </c>
      <c r="C5" s="64" t="s">
        <v>6</v>
      </c>
      <c r="D5" s="65" t="s">
        <v>7</v>
      </c>
      <c r="E5" s="66" t="s">
        <v>8</v>
      </c>
      <c r="F5" s="66"/>
      <c r="G5" s="67"/>
      <c r="H5" s="68" t="s">
        <v>9</v>
      </c>
      <c r="I5" s="110"/>
      <c r="J5" s="64" t="s">
        <v>10</v>
      </c>
      <c r="K5" s="64" t="s">
        <v>11</v>
      </c>
      <c r="L5" s="111" t="s">
        <v>12</v>
      </c>
      <c r="M5" s="112"/>
      <c r="N5" s="63" t="s">
        <v>13</v>
      </c>
      <c r="O5" s="63" t="s">
        <v>14</v>
      </c>
      <c r="P5" s="64" t="s">
        <v>15</v>
      </c>
      <c r="Q5" s="64" t="s">
        <v>16</v>
      </c>
      <c r="R5" s="64" t="s">
        <v>17</v>
      </c>
      <c r="S5" s="68" t="s">
        <v>18</v>
      </c>
      <c r="T5" s="110"/>
      <c r="U5" s="63" t="s">
        <v>19</v>
      </c>
      <c r="V5" s="159"/>
    </row>
    <row r="6" spans="1:22" s="56" customFormat="1" ht="32.25">
      <c r="A6" s="69"/>
      <c r="B6" s="69"/>
      <c r="C6" s="70"/>
      <c r="D6" s="71"/>
      <c r="E6" s="72" t="s">
        <v>8</v>
      </c>
      <c r="F6" s="72" t="s">
        <v>20</v>
      </c>
      <c r="G6" s="73" t="s">
        <v>21</v>
      </c>
      <c r="H6" s="74" t="s">
        <v>22</v>
      </c>
      <c r="I6" s="74" t="s">
        <v>23</v>
      </c>
      <c r="J6" s="70"/>
      <c r="K6" s="70"/>
      <c r="L6" s="74" t="s">
        <v>24</v>
      </c>
      <c r="M6" s="74" t="s">
        <v>25</v>
      </c>
      <c r="N6" s="69"/>
      <c r="O6" s="69"/>
      <c r="P6" s="70"/>
      <c r="Q6" s="70"/>
      <c r="R6" s="70"/>
      <c r="S6" s="82" t="s">
        <v>26</v>
      </c>
      <c r="T6" s="161" t="s">
        <v>27</v>
      </c>
      <c r="U6" s="69"/>
      <c r="V6" s="162"/>
    </row>
    <row r="7" spans="1:22" s="56" customFormat="1" ht="18" customHeight="1">
      <c r="A7" s="69" t="s">
        <v>28</v>
      </c>
      <c r="B7" s="75">
        <f aca="true" t="shared" si="0" ref="B7:B20">SUM(H7:N7)+E7+F7</f>
        <v>50022.526131</v>
      </c>
      <c r="C7" s="76">
        <f>B7/B20*100</f>
        <v>23.4111815190064</v>
      </c>
      <c r="D7" s="76">
        <v>10.7088251217322</v>
      </c>
      <c r="E7" s="75">
        <v>7571.233148</v>
      </c>
      <c r="F7" s="75">
        <v>0</v>
      </c>
      <c r="G7" s="75">
        <v>4605.496499</v>
      </c>
      <c r="H7" s="75">
        <v>1086.267673</v>
      </c>
      <c r="I7" s="75">
        <v>12313.591436</v>
      </c>
      <c r="J7" s="75">
        <v>2172.700543</v>
      </c>
      <c r="K7" s="75">
        <v>3326.576</v>
      </c>
      <c r="L7" s="85">
        <v>0</v>
      </c>
      <c r="M7" s="85">
        <v>0</v>
      </c>
      <c r="N7" s="75">
        <v>23552.157331</v>
      </c>
      <c r="O7" s="113">
        <v>3199</v>
      </c>
      <c r="P7" s="114">
        <v>3983.32</v>
      </c>
      <c r="Q7" s="114">
        <v>19390.08</v>
      </c>
      <c r="R7" s="114">
        <v>16447.667356</v>
      </c>
      <c r="S7" s="82">
        <v>5828</v>
      </c>
      <c r="T7" s="77">
        <v>12029.17</v>
      </c>
      <c r="U7" s="89">
        <v>570.42</v>
      </c>
      <c r="V7" s="163"/>
    </row>
    <row r="8" spans="1:22" s="56" customFormat="1" ht="18" customHeight="1">
      <c r="A8" s="69" t="s">
        <v>29</v>
      </c>
      <c r="B8" s="75">
        <f t="shared" si="0"/>
        <v>36926.96</v>
      </c>
      <c r="C8" s="76">
        <f>B8/B20*100</f>
        <v>17.2822892078882</v>
      </c>
      <c r="D8" s="77">
        <v>21.1471509539688</v>
      </c>
      <c r="E8" s="75">
        <v>9934.25</v>
      </c>
      <c r="F8" s="75">
        <v>0</v>
      </c>
      <c r="G8" s="75">
        <v>7502.75</v>
      </c>
      <c r="H8" s="75">
        <v>0.86</v>
      </c>
      <c r="I8" s="75">
        <v>0</v>
      </c>
      <c r="J8" s="75">
        <v>871.78</v>
      </c>
      <c r="K8" s="75">
        <v>537.91</v>
      </c>
      <c r="L8" s="103">
        <v>0</v>
      </c>
      <c r="M8" s="103">
        <v>0</v>
      </c>
      <c r="N8" s="115">
        <v>25582.16</v>
      </c>
      <c r="O8" s="116">
        <v>3743</v>
      </c>
      <c r="P8" s="117">
        <v>1296.9</v>
      </c>
      <c r="Q8" s="117">
        <v>3631.77</v>
      </c>
      <c r="R8" s="115">
        <v>3506.31</v>
      </c>
      <c r="S8" s="116">
        <v>20038</v>
      </c>
      <c r="T8" s="115">
        <v>13257.78</v>
      </c>
      <c r="U8" s="75">
        <v>724.86</v>
      </c>
      <c r="V8" s="163"/>
    </row>
    <row r="9" spans="1:22" s="56" customFormat="1" ht="18" customHeight="1">
      <c r="A9" s="69" t="s">
        <v>30</v>
      </c>
      <c r="B9" s="75">
        <f t="shared" si="0"/>
        <v>8887.268597</v>
      </c>
      <c r="C9" s="76">
        <f>B9/B20*100</f>
        <v>4.15935528301104</v>
      </c>
      <c r="D9" s="78">
        <v>9.34548346133526</v>
      </c>
      <c r="E9" s="78">
        <v>2466.393597</v>
      </c>
      <c r="F9" s="78">
        <v>72.40205</v>
      </c>
      <c r="G9" s="78">
        <v>2367.855479</v>
      </c>
      <c r="H9" s="78">
        <v>101.635</v>
      </c>
      <c r="I9" s="78">
        <v>0</v>
      </c>
      <c r="J9" s="78">
        <v>122.95795</v>
      </c>
      <c r="K9" s="85">
        <v>0</v>
      </c>
      <c r="L9" s="85">
        <v>0</v>
      </c>
      <c r="M9" s="85">
        <v>0</v>
      </c>
      <c r="N9" s="78">
        <v>6123.88</v>
      </c>
      <c r="O9" s="118">
        <v>844</v>
      </c>
      <c r="P9" s="114">
        <v>366.79</v>
      </c>
      <c r="Q9" s="114">
        <v>2498.01</v>
      </c>
      <c r="R9" s="78">
        <v>5090.71</v>
      </c>
      <c r="S9" s="164">
        <v>163</v>
      </c>
      <c r="T9" s="78">
        <v>181.45</v>
      </c>
      <c r="U9" s="78">
        <v>183.7</v>
      </c>
      <c r="V9" s="163"/>
    </row>
    <row r="10" spans="1:22" s="56" customFormat="1" ht="18" customHeight="1">
      <c r="A10" s="69" t="s">
        <v>31</v>
      </c>
      <c r="B10" s="75">
        <f t="shared" si="0"/>
        <v>6034.63</v>
      </c>
      <c r="C10" s="76">
        <f>B10/B20*100</f>
        <v>2.82428396279029</v>
      </c>
      <c r="D10" s="76">
        <v>17.0395612153466</v>
      </c>
      <c r="E10" s="75">
        <v>1389.4</v>
      </c>
      <c r="F10" s="75">
        <v>0</v>
      </c>
      <c r="G10" s="75">
        <v>760.75</v>
      </c>
      <c r="H10" s="75">
        <v>93.81</v>
      </c>
      <c r="I10" s="75">
        <v>0</v>
      </c>
      <c r="J10" s="75">
        <v>23.42</v>
      </c>
      <c r="K10" s="85">
        <v>0</v>
      </c>
      <c r="L10" s="85">
        <v>0</v>
      </c>
      <c r="M10" s="85">
        <v>0</v>
      </c>
      <c r="N10" s="119">
        <v>4528</v>
      </c>
      <c r="O10" s="120">
        <v>339</v>
      </c>
      <c r="P10" s="114">
        <v>9.88</v>
      </c>
      <c r="Q10" s="114">
        <v>2123.25</v>
      </c>
      <c r="R10" s="165">
        <v>1057.2</v>
      </c>
      <c r="S10" s="166">
        <v>0</v>
      </c>
      <c r="T10" s="115">
        <v>0</v>
      </c>
      <c r="U10" s="77">
        <v>114.83</v>
      </c>
      <c r="V10" s="159"/>
    </row>
    <row r="11" spans="1:22" s="56" customFormat="1" ht="18" customHeight="1">
      <c r="A11" s="69" t="s">
        <v>32</v>
      </c>
      <c r="B11" s="75">
        <f t="shared" si="0"/>
        <v>31966.636683</v>
      </c>
      <c r="C11" s="76">
        <f>B11/B20*100</f>
        <v>14.9607945024203</v>
      </c>
      <c r="D11" s="79">
        <v>14.8601755695124</v>
      </c>
      <c r="E11" s="80">
        <v>6180.673033</v>
      </c>
      <c r="F11" s="80">
        <v>436.02385</v>
      </c>
      <c r="G11" s="80">
        <v>5219.098272</v>
      </c>
      <c r="H11" s="81">
        <v>543.12</v>
      </c>
      <c r="I11" s="81">
        <v>10637.3</v>
      </c>
      <c r="J11" s="79">
        <v>61.0198</v>
      </c>
      <c r="K11" s="85">
        <v>0</v>
      </c>
      <c r="L11" s="85">
        <v>0</v>
      </c>
      <c r="M11" s="85">
        <v>0</v>
      </c>
      <c r="N11" s="121">
        <v>14108.5</v>
      </c>
      <c r="O11" s="122">
        <v>2264</v>
      </c>
      <c r="P11" s="123">
        <v>300</v>
      </c>
      <c r="Q11" s="79">
        <v>1967.9934</v>
      </c>
      <c r="R11" s="167">
        <v>984.1353</v>
      </c>
      <c r="S11" s="168">
        <v>414</v>
      </c>
      <c r="T11" s="167">
        <v>372.67</v>
      </c>
      <c r="U11" s="169">
        <v>339.4498</v>
      </c>
      <c r="V11" s="159"/>
    </row>
    <row r="12" spans="1:22" s="56" customFormat="1" ht="18" customHeight="1">
      <c r="A12" s="82" t="s">
        <v>33</v>
      </c>
      <c r="B12" s="75">
        <f t="shared" si="0"/>
        <v>15084.89</v>
      </c>
      <c r="C12" s="76">
        <f>B12/B20*100</f>
        <v>7.05992130544137</v>
      </c>
      <c r="D12" s="83">
        <v>-20.0346971687553</v>
      </c>
      <c r="E12" s="84">
        <v>1264.79</v>
      </c>
      <c r="F12" s="84">
        <v>795.45</v>
      </c>
      <c r="G12" s="84">
        <v>1012.25</v>
      </c>
      <c r="H12" s="84">
        <v>1307.92</v>
      </c>
      <c r="I12" s="124">
        <v>9654.51</v>
      </c>
      <c r="J12" s="84">
        <v>36.33</v>
      </c>
      <c r="K12" s="85">
        <v>0</v>
      </c>
      <c r="L12" s="85">
        <v>0</v>
      </c>
      <c r="M12" s="85">
        <v>0</v>
      </c>
      <c r="N12" s="84">
        <v>2025.89</v>
      </c>
      <c r="O12" s="125">
        <v>1063</v>
      </c>
      <c r="P12" s="93">
        <v>83.4</v>
      </c>
      <c r="Q12" s="93">
        <v>1337.89</v>
      </c>
      <c r="R12" s="93">
        <v>1961.38</v>
      </c>
      <c r="S12" s="91">
        <v>38</v>
      </c>
      <c r="T12" s="93">
        <v>135.97</v>
      </c>
      <c r="U12" s="170">
        <v>58.42381</v>
      </c>
      <c r="V12" s="159"/>
    </row>
    <row r="13" spans="1:22" s="56" customFormat="1" ht="18" customHeight="1">
      <c r="A13" s="82" t="s">
        <v>34</v>
      </c>
      <c r="B13" s="75">
        <f t="shared" si="0"/>
        <v>9500.3633</v>
      </c>
      <c r="C13" s="76">
        <f>B13/B20*100</f>
        <v>4.44629143938758</v>
      </c>
      <c r="D13" s="77">
        <v>-68.8963766888973</v>
      </c>
      <c r="E13" s="75">
        <v>805.0033</v>
      </c>
      <c r="F13" s="75">
        <v>0</v>
      </c>
      <c r="G13" s="75">
        <v>701.9703</v>
      </c>
      <c r="H13" s="75">
        <v>810.38</v>
      </c>
      <c r="I13" s="124">
        <v>5227.35</v>
      </c>
      <c r="J13" s="124">
        <v>18.6</v>
      </c>
      <c r="K13" s="85">
        <v>0</v>
      </c>
      <c r="L13" s="85">
        <v>0</v>
      </c>
      <c r="M13" s="85">
        <v>0</v>
      </c>
      <c r="N13" s="75">
        <v>2639.03</v>
      </c>
      <c r="O13" s="126">
        <v>490</v>
      </c>
      <c r="P13" s="93">
        <v>62.69</v>
      </c>
      <c r="Q13" s="93">
        <v>3433.57</v>
      </c>
      <c r="R13" s="171">
        <v>11628.49</v>
      </c>
      <c r="S13" s="82">
        <v>93</v>
      </c>
      <c r="T13" s="77">
        <v>378.9</v>
      </c>
      <c r="U13" s="77">
        <v>112.12</v>
      </c>
      <c r="V13" s="159"/>
    </row>
    <row r="14" spans="1:22" s="56" customFormat="1" ht="18" customHeight="1">
      <c r="A14" s="82" t="s">
        <v>35</v>
      </c>
      <c r="B14" s="75">
        <f t="shared" si="0"/>
        <v>6634</v>
      </c>
      <c r="C14" s="76">
        <f>B14/B20*100</f>
        <v>3.10479678276063</v>
      </c>
      <c r="D14" s="77">
        <v>20.33</v>
      </c>
      <c r="E14" s="85">
        <v>0</v>
      </c>
      <c r="F14" s="85">
        <v>0</v>
      </c>
      <c r="G14" s="85">
        <v>0</v>
      </c>
      <c r="H14" s="75">
        <v>547</v>
      </c>
      <c r="I14" s="124">
        <v>5599</v>
      </c>
      <c r="J14" s="85">
        <v>0</v>
      </c>
      <c r="K14" s="85">
        <v>0</v>
      </c>
      <c r="L14" s="85">
        <v>0</v>
      </c>
      <c r="M14" s="85">
        <v>0</v>
      </c>
      <c r="N14" s="75">
        <v>488</v>
      </c>
      <c r="O14" s="126">
        <v>23</v>
      </c>
      <c r="P14" s="126">
        <v>3.1</v>
      </c>
      <c r="Q14" s="126">
        <v>0</v>
      </c>
      <c r="R14" s="171">
        <v>180</v>
      </c>
      <c r="S14" s="82">
        <v>8</v>
      </c>
      <c r="T14" s="82">
        <v>8.82</v>
      </c>
      <c r="U14" s="77">
        <v>0</v>
      </c>
      <c r="V14" s="159"/>
    </row>
    <row r="15" spans="1:22" s="56" customFormat="1" ht="18" customHeight="1">
      <c r="A15" s="86" t="s">
        <v>36</v>
      </c>
      <c r="B15" s="75">
        <f t="shared" si="0"/>
        <v>3226.5</v>
      </c>
      <c r="C15" s="76">
        <f>B15/B20*100</f>
        <v>1.51004323478703</v>
      </c>
      <c r="D15" s="87">
        <v>-84.8727156112731</v>
      </c>
      <c r="E15" s="88">
        <v>396.73</v>
      </c>
      <c r="F15" s="88">
        <v>0</v>
      </c>
      <c r="G15" s="88">
        <v>311.94</v>
      </c>
      <c r="H15" s="88">
        <v>107.28</v>
      </c>
      <c r="I15" s="127">
        <v>1898.2</v>
      </c>
      <c r="J15" s="88">
        <v>0</v>
      </c>
      <c r="K15" s="85">
        <v>0</v>
      </c>
      <c r="L15" s="85">
        <v>0</v>
      </c>
      <c r="M15" s="85">
        <v>0</v>
      </c>
      <c r="N15" s="128">
        <v>824.29</v>
      </c>
      <c r="O15" s="129">
        <v>331</v>
      </c>
      <c r="P15" s="129">
        <v>51.85</v>
      </c>
      <c r="Q15" s="129">
        <v>4.46</v>
      </c>
      <c r="R15" s="128">
        <v>5496.93</v>
      </c>
      <c r="S15" s="129">
        <v>43</v>
      </c>
      <c r="T15" s="129">
        <v>147.24</v>
      </c>
      <c r="U15" s="88">
        <v>24.62</v>
      </c>
      <c r="V15" s="172"/>
    </row>
    <row r="16" spans="1:22" s="56" customFormat="1" ht="18" customHeight="1">
      <c r="A16" s="82" t="s">
        <v>37</v>
      </c>
      <c r="B16" s="75">
        <f t="shared" si="0"/>
        <v>19316.33</v>
      </c>
      <c r="C16" s="76">
        <f>B16/B20*100</f>
        <v>9.04028930339806</v>
      </c>
      <c r="D16" s="89">
        <v>23.0609127095364</v>
      </c>
      <c r="E16" s="90">
        <v>169.51</v>
      </c>
      <c r="F16" s="90">
        <v>4.25</v>
      </c>
      <c r="G16" s="90">
        <v>28.76</v>
      </c>
      <c r="H16" s="91">
        <v>797.4</v>
      </c>
      <c r="I16" s="93">
        <v>18081.7</v>
      </c>
      <c r="J16" s="91">
        <v>0</v>
      </c>
      <c r="K16" s="85">
        <v>0</v>
      </c>
      <c r="L16" s="85">
        <v>0</v>
      </c>
      <c r="M16" s="85">
        <v>0</v>
      </c>
      <c r="N16" s="89">
        <v>263.47</v>
      </c>
      <c r="O16" s="116">
        <v>117</v>
      </c>
      <c r="P16" s="89">
        <v>10.18</v>
      </c>
      <c r="Q16" s="89">
        <v>0</v>
      </c>
      <c r="R16" s="89">
        <v>10203.75</v>
      </c>
      <c r="S16" s="116">
        <v>27</v>
      </c>
      <c r="T16" s="116">
        <v>230.95</v>
      </c>
      <c r="U16" s="89">
        <v>86.07</v>
      </c>
      <c r="V16" s="159"/>
    </row>
    <row r="17" spans="1:22" s="56" customFormat="1" ht="18" customHeight="1">
      <c r="A17" s="82" t="s">
        <v>38</v>
      </c>
      <c r="B17" s="75">
        <f t="shared" si="0"/>
        <v>22043.97</v>
      </c>
      <c r="C17" s="76">
        <f>B17/B20*100</f>
        <v>10.3168596827362</v>
      </c>
      <c r="D17" s="89">
        <v>821.516717248991</v>
      </c>
      <c r="E17" s="92">
        <v>2788.73</v>
      </c>
      <c r="F17" s="92">
        <v>0</v>
      </c>
      <c r="G17" s="92">
        <v>2582.87</v>
      </c>
      <c r="H17" s="92">
        <v>2832.1</v>
      </c>
      <c r="I17" s="92">
        <v>14624</v>
      </c>
      <c r="J17" s="92">
        <v>52.81</v>
      </c>
      <c r="K17" s="85">
        <v>0</v>
      </c>
      <c r="L17" s="85">
        <v>0</v>
      </c>
      <c r="M17" s="85">
        <v>0</v>
      </c>
      <c r="N17" s="92">
        <v>1746.33</v>
      </c>
      <c r="O17" s="116">
        <v>899</v>
      </c>
      <c r="P17" s="92">
        <v>107.25</v>
      </c>
      <c r="Q17" s="92">
        <v>2167</v>
      </c>
      <c r="R17" s="92">
        <v>5035.7</v>
      </c>
      <c r="S17" s="150">
        <v>19</v>
      </c>
      <c r="T17" s="92">
        <v>175.27</v>
      </c>
      <c r="U17" s="92">
        <v>213.04377</v>
      </c>
      <c r="V17" s="159"/>
    </row>
    <row r="18" spans="1:22" s="56" customFormat="1" ht="18" customHeight="1">
      <c r="A18" s="82" t="s">
        <v>39</v>
      </c>
      <c r="B18" s="75">
        <f t="shared" si="0"/>
        <v>3817.62</v>
      </c>
      <c r="C18" s="76">
        <f>B18/B20*100</f>
        <v>1.78669494932208</v>
      </c>
      <c r="D18" s="89">
        <v>-50.558282085436</v>
      </c>
      <c r="E18" s="85">
        <v>0</v>
      </c>
      <c r="F18" s="85">
        <v>0</v>
      </c>
      <c r="G18" s="85">
        <v>0</v>
      </c>
      <c r="H18" s="93">
        <v>831.92</v>
      </c>
      <c r="I18" s="93">
        <v>2798.1</v>
      </c>
      <c r="J18" s="85">
        <v>0</v>
      </c>
      <c r="K18" s="85">
        <v>0</v>
      </c>
      <c r="L18" s="85">
        <v>0</v>
      </c>
      <c r="M18" s="85">
        <v>0</v>
      </c>
      <c r="N18" s="89">
        <v>187.6</v>
      </c>
      <c r="O18" s="116">
        <v>4</v>
      </c>
      <c r="P18" s="116">
        <v>0</v>
      </c>
      <c r="Q18" s="116">
        <v>0</v>
      </c>
      <c r="R18" s="116">
        <v>342.18</v>
      </c>
      <c r="S18" s="116">
        <v>1</v>
      </c>
      <c r="T18" s="116">
        <v>10</v>
      </c>
      <c r="U18" s="89">
        <v>0.0005</v>
      </c>
      <c r="V18" s="159"/>
    </row>
    <row r="19" spans="1:22" s="56" customFormat="1" ht="18" customHeight="1">
      <c r="A19" s="82" t="s">
        <v>40</v>
      </c>
      <c r="B19" s="75">
        <f t="shared" si="0"/>
        <v>236.686443</v>
      </c>
      <c r="C19" s="76">
        <f>B19/B20*100</f>
        <v>0.110772280185327</v>
      </c>
      <c r="D19" s="89">
        <v>122.023335</v>
      </c>
      <c r="E19" s="90">
        <v>0</v>
      </c>
      <c r="F19" s="90">
        <v>98.81977</v>
      </c>
      <c r="G19" s="90">
        <v>0</v>
      </c>
      <c r="H19" s="93">
        <v>0</v>
      </c>
      <c r="I19" s="93">
        <v>5.86436</v>
      </c>
      <c r="J19" s="93">
        <v>0</v>
      </c>
      <c r="K19" s="85">
        <v>0</v>
      </c>
      <c r="L19" s="85">
        <v>0</v>
      </c>
      <c r="M19" s="85">
        <v>29.002313</v>
      </c>
      <c r="N19" s="116">
        <v>103</v>
      </c>
      <c r="O19" s="116">
        <v>0.596758</v>
      </c>
      <c r="P19" s="89">
        <v>8.871262</v>
      </c>
      <c r="Q19" s="89">
        <v>0</v>
      </c>
      <c r="R19" s="116">
        <v>0</v>
      </c>
      <c r="S19" s="116">
        <v>0</v>
      </c>
      <c r="T19" s="116">
        <v>9.226899</v>
      </c>
      <c r="U19" s="89"/>
      <c r="V19" s="159"/>
    </row>
    <row r="20" spans="1:22" s="56" customFormat="1" ht="18" customHeight="1">
      <c r="A20" s="82" t="s">
        <v>41</v>
      </c>
      <c r="B20" s="75">
        <f t="shared" si="0"/>
        <v>213669.378841</v>
      </c>
      <c r="C20" s="76"/>
      <c r="D20" s="77">
        <v>-2.38</v>
      </c>
      <c r="E20" s="94">
        <f aca="true" t="shared" si="1" ref="E20:L20">SUM(E7:E19)</f>
        <v>32966.713078</v>
      </c>
      <c r="F20" s="94">
        <f t="shared" si="1"/>
        <v>1406.94567</v>
      </c>
      <c r="G20" s="94">
        <f t="shared" si="1"/>
        <v>25093.74055</v>
      </c>
      <c r="H20" s="94">
        <f t="shared" si="1"/>
        <v>9059.692673</v>
      </c>
      <c r="I20" s="94">
        <f t="shared" si="1"/>
        <v>80839.615796</v>
      </c>
      <c r="J20" s="94">
        <f t="shared" si="1"/>
        <v>3359.618293</v>
      </c>
      <c r="K20" s="94">
        <f t="shared" si="1"/>
        <v>3864.486</v>
      </c>
      <c r="L20" s="94">
        <f t="shared" si="1"/>
        <v>0</v>
      </c>
      <c r="M20" s="94">
        <v>0</v>
      </c>
      <c r="N20" s="94">
        <f aca="true" t="shared" si="2" ref="N20:U20">SUM(N7:N19)</f>
        <v>82172.307331</v>
      </c>
      <c r="O20" s="130">
        <f t="shared" si="2"/>
        <v>13316.596758</v>
      </c>
      <c r="P20" s="94">
        <f t="shared" si="2"/>
        <v>6284.231262</v>
      </c>
      <c r="Q20" s="94">
        <f t="shared" si="2"/>
        <v>36554.0234</v>
      </c>
      <c r="R20" s="94">
        <f t="shared" si="2"/>
        <v>61934.452656</v>
      </c>
      <c r="S20" s="130">
        <f t="shared" si="2"/>
        <v>26672</v>
      </c>
      <c r="T20" s="94">
        <f t="shared" si="2"/>
        <v>26937.446899</v>
      </c>
      <c r="U20" s="94">
        <f t="shared" si="2"/>
        <v>2427.53788</v>
      </c>
      <c r="V20" s="173"/>
    </row>
    <row r="21" spans="1:22" s="56" customFormat="1" ht="30" customHeight="1">
      <c r="A21" s="95" t="s">
        <v>42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173"/>
    </row>
    <row r="22" spans="1:22" s="56" customFormat="1" ht="14.25" customHeight="1">
      <c r="A22" s="63" t="s">
        <v>4</v>
      </c>
      <c r="B22" s="63" t="s">
        <v>5</v>
      </c>
      <c r="C22" s="64" t="s">
        <v>6</v>
      </c>
      <c r="D22" s="65" t="s">
        <v>7</v>
      </c>
      <c r="E22" s="66" t="s">
        <v>8</v>
      </c>
      <c r="F22" s="66"/>
      <c r="G22" s="67"/>
      <c r="H22" s="68" t="s">
        <v>9</v>
      </c>
      <c r="I22" s="110"/>
      <c r="J22" s="64" t="s">
        <v>10</v>
      </c>
      <c r="K22" s="64" t="s">
        <v>11</v>
      </c>
      <c r="L22" s="111" t="s">
        <v>12</v>
      </c>
      <c r="M22" s="112"/>
      <c r="N22" s="63" t="s">
        <v>13</v>
      </c>
      <c r="O22" s="63" t="s">
        <v>14</v>
      </c>
      <c r="P22" s="64" t="s">
        <v>43</v>
      </c>
      <c r="Q22" s="64" t="s">
        <v>16</v>
      </c>
      <c r="R22" s="64" t="s">
        <v>17</v>
      </c>
      <c r="S22" s="68" t="s">
        <v>18</v>
      </c>
      <c r="T22" s="110"/>
      <c r="U22" s="63" t="s">
        <v>19</v>
      </c>
      <c r="V22" s="173"/>
    </row>
    <row r="23" spans="1:22" s="56" customFormat="1" ht="32.25">
      <c r="A23" s="69"/>
      <c r="B23" s="69"/>
      <c r="C23" s="70"/>
      <c r="D23" s="71"/>
      <c r="E23" s="72" t="s">
        <v>8</v>
      </c>
      <c r="F23" s="72" t="s">
        <v>20</v>
      </c>
      <c r="G23" s="73" t="s">
        <v>21</v>
      </c>
      <c r="H23" s="74" t="s">
        <v>22</v>
      </c>
      <c r="I23" s="74" t="s">
        <v>23</v>
      </c>
      <c r="J23" s="70"/>
      <c r="K23" s="70"/>
      <c r="L23" s="74" t="s">
        <v>24</v>
      </c>
      <c r="M23" s="74" t="s">
        <v>25</v>
      </c>
      <c r="N23" s="69"/>
      <c r="O23" s="69"/>
      <c r="P23" s="70"/>
      <c r="Q23" s="70"/>
      <c r="R23" s="70"/>
      <c r="S23" s="82" t="s">
        <v>26</v>
      </c>
      <c r="T23" s="161" t="s">
        <v>27</v>
      </c>
      <c r="U23" s="69"/>
      <c r="V23" s="173"/>
    </row>
    <row r="24" spans="1:22" s="56" customFormat="1" ht="14.25">
      <c r="A24" s="82" t="s">
        <v>28</v>
      </c>
      <c r="B24" s="75">
        <f aca="true" t="shared" si="3" ref="B24:B31">SUM(H24:N24)+E24+F24</f>
        <v>6435.21386300001</v>
      </c>
      <c r="C24" s="77">
        <f>B24/B31*100</f>
        <v>48.2371119161081</v>
      </c>
      <c r="D24" s="75">
        <v>3.46325407968048</v>
      </c>
      <c r="E24" s="75">
        <v>975.669368</v>
      </c>
      <c r="F24" s="75">
        <v>0</v>
      </c>
      <c r="G24" s="75">
        <v>659.878807</v>
      </c>
      <c r="H24" s="75">
        <v>55.745279</v>
      </c>
      <c r="I24" s="75">
        <v>1041.5</v>
      </c>
      <c r="J24" s="77">
        <v>224.282991</v>
      </c>
      <c r="K24" s="77">
        <v>488.22</v>
      </c>
      <c r="L24" s="103">
        <v>0</v>
      </c>
      <c r="M24" s="103">
        <v>0</v>
      </c>
      <c r="N24" s="102">
        <v>3649.79622500001</v>
      </c>
      <c r="O24" s="103">
        <v>391</v>
      </c>
      <c r="P24" s="92">
        <v>766.47</v>
      </c>
      <c r="Q24" s="92">
        <v>1230.14</v>
      </c>
      <c r="R24" s="102">
        <v>2471.845101</v>
      </c>
      <c r="S24" s="150">
        <v>1601</v>
      </c>
      <c r="T24" s="92">
        <v>3590.89</v>
      </c>
      <c r="U24" s="174">
        <v>76.77</v>
      </c>
      <c r="V24" s="173"/>
    </row>
    <row r="25" spans="1:22" s="56" customFormat="1" ht="14.25">
      <c r="A25" s="82" t="s">
        <v>29</v>
      </c>
      <c r="B25" s="75">
        <f t="shared" si="3"/>
        <v>1460.24</v>
      </c>
      <c r="C25" s="77">
        <f>B25/B31*100</f>
        <v>10.9456751250129</v>
      </c>
      <c r="D25" s="96">
        <v>40.6972038617925</v>
      </c>
      <c r="E25" s="96">
        <v>289.8</v>
      </c>
      <c r="F25" s="96">
        <v>0</v>
      </c>
      <c r="G25" s="96">
        <v>284.33</v>
      </c>
      <c r="H25" s="96">
        <v>0</v>
      </c>
      <c r="I25" s="131">
        <v>0</v>
      </c>
      <c r="J25" s="132">
        <v>20.42</v>
      </c>
      <c r="K25" s="132">
        <v>1.06</v>
      </c>
      <c r="L25" s="131">
        <v>0</v>
      </c>
      <c r="M25" s="131">
        <v>0</v>
      </c>
      <c r="N25" s="132">
        <v>1148.96</v>
      </c>
      <c r="O25" s="131">
        <v>124</v>
      </c>
      <c r="P25" s="96">
        <v>64.95</v>
      </c>
      <c r="Q25" s="96">
        <v>224.46</v>
      </c>
      <c r="R25" s="132">
        <v>518.95</v>
      </c>
      <c r="S25" s="103">
        <v>0</v>
      </c>
      <c r="T25" s="103">
        <v>0</v>
      </c>
      <c r="U25" s="103">
        <v>0</v>
      </c>
      <c r="V25" s="173"/>
    </row>
    <row r="26" spans="1:22" s="56" customFormat="1" ht="14.25">
      <c r="A26" s="82" t="s">
        <v>30</v>
      </c>
      <c r="B26" s="75">
        <f t="shared" si="3"/>
        <v>520.3265</v>
      </c>
      <c r="C26" s="77">
        <f>B26/B31*100</f>
        <v>3.90026627673194</v>
      </c>
      <c r="D26" s="97">
        <v>13.4859255611248</v>
      </c>
      <c r="E26" s="97">
        <v>117.7369</v>
      </c>
      <c r="F26" s="97">
        <v>1.38</v>
      </c>
      <c r="G26" s="97">
        <v>117.6169</v>
      </c>
      <c r="H26" s="98">
        <v>0</v>
      </c>
      <c r="I26" s="133">
        <v>0</v>
      </c>
      <c r="J26" s="134">
        <v>0.4696</v>
      </c>
      <c r="K26" s="135">
        <v>0</v>
      </c>
      <c r="L26" s="136">
        <v>0</v>
      </c>
      <c r="M26" s="135">
        <v>0</v>
      </c>
      <c r="N26" s="134">
        <v>400.74</v>
      </c>
      <c r="O26" s="137">
        <v>70</v>
      </c>
      <c r="P26" s="138">
        <v>0</v>
      </c>
      <c r="Q26" s="138">
        <v>0</v>
      </c>
      <c r="R26" s="135">
        <v>0</v>
      </c>
      <c r="S26" s="135">
        <v>0</v>
      </c>
      <c r="T26" s="135">
        <v>0</v>
      </c>
      <c r="U26" s="135">
        <v>0</v>
      </c>
      <c r="V26" s="173"/>
    </row>
    <row r="27" spans="1:22" s="56" customFormat="1" ht="14.25">
      <c r="A27" s="82" t="s">
        <v>31</v>
      </c>
      <c r="B27" s="75">
        <f t="shared" si="3"/>
        <v>169.8</v>
      </c>
      <c r="C27" s="77">
        <f>B27/B31*100</f>
        <v>1.27278778572508</v>
      </c>
      <c r="D27" s="97" t="s">
        <v>44</v>
      </c>
      <c r="E27" s="97">
        <v>169.8</v>
      </c>
      <c r="F27" s="97">
        <v>0</v>
      </c>
      <c r="G27" s="97">
        <v>100.95</v>
      </c>
      <c r="H27" s="98">
        <v>0</v>
      </c>
      <c r="I27" s="133">
        <v>0</v>
      </c>
      <c r="J27" s="134">
        <v>0</v>
      </c>
      <c r="K27" s="135">
        <v>0</v>
      </c>
      <c r="L27" s="136">
        <v>0</v>
      </c>
      <c r="M27" s="135">
        <v>0</v>
      </c>
      <c r="N27" s="134">
        <v>0</v>
      </c>
      <c r="O27" s="137">
        <v>39</v>
      </c>
      <c r="P27" s="138">
        <v>0</v>
      </c>
      <c r="Q27" s="138">
        <v>0</v>
      </c>
      <c r="R27" s="135">
        <v>0</v>
      </c>
      <c r="S27" s="135">
        <v>0</v>
      </c>
      <c r="T27" s="135">
        <v>0</v>
      </c>
      <c r="U27" s="135">
        <v>0</v>
      </c>
      <c r="V27" s="173"/>
    </row>
    <row r="28" spans="1:22" s="56" customFormat="1" ht="14.25">
      <c r="A28" s="82" t="s">
        <v>32</v>
      </c>
      <c r="B28" s="75">
        <f t="shared" si="3"/>
        <v>3905.659308</v>
      </c>
      <c r="C28" s="77">
        <f>B28/B31*100</f>
        <v>29.2760627940276</v>
      </c>
      <c r="D28" s="99">
        <v>14.6789523940024</v>
      </c>
      <c r="E28" s="80">
        <v>893.784308</v>
      </c>
      <c r="F28" s="80">
        <v>157.415</v>
      </c>
      <c r="G28" s="80">
        <v>704.187307</v>
      </c>
      <c r="H28" s="99">
        <v>81</v>
      </c>
      <c r="I28" s="99">
        <v>501</v>
      </c>
      <c r="J28" s="139">
        <v>3.27</v>
      </c>
      <c r="K28" s="140">
        <v>0</v>
      </c>
      <c r="L28" s="141">
        <v>0</v>
      </c>
      <c r="M28" s="141">
        <v>0</v>
      </c>
      <c r="N28" s="121">
        <v>2269.19</v>
      </c>
      <c r="O28" s="142">
        <v>255</v>
      </c>
      <c r="P28" s="143">
        <v>21.7</v>
      </c>
      <c r="Q28" s="139">
        <v>65.1256</v>
      </c>
      <c r="R28" s="175">
        <v>113.364</v>
      </c>
      <c r="S28" s="175">
        <v>15</v>
      </c>
      <c r="T28" s="175">
        <v>20.03</v>
      </c>
      <c r="U28" s="140">
        <v>0</v>
      </c>
      <c r="V28" s="173"/>
    </row>
    <row r="29" spans="1:22" s="56" customFormat="1" ht="14.25">
      <c r="A29" s="82" t="s">
        <v>33</v>
      </c>
      <c r="B29" s="75">
        <f t="shared" si="3"/>
        <v>622.9</v>
      </c>
      <c r="C29" s="77">
        <f>B29/B31*100</f>
        <v>4.66913728932954</v>
      </c>
      <c r="D29" s="100">
        <v>-54.1776043041036</v>
      </c>
      <c r="E29" s="100">
        <v>193.84</v>
      </c>
      <c r="F29" s="100">
        <v>100.6</v>
      </c>
      <c r="G29" s="100">
        <v>155.26</v>
      </c>
      <c r="H29" s="99">
        <v>0</v>
      </c>
      <c r="I29" s="99">
        <v>56.67</v>
      </c>
      <c r="J29" s="100">
        <v>1.7</v>
      </c>
      <c r="K29" s="109">
        <v>0</v>
      </c>
      <c r="L29" s="109">
        <v>0</v>
      </c>
      <c r="M29" s="109">
        <v>0</v>
      </c>
      <c r="N29" s="100">
        <v>270.09</v>
      </c>
      <c r="O29" s="144">
        <v>172</v>
      </c>
      <c r="P29" s="100">
        <v>2.12</v>
      </c>
      <c r="Q29" s="100">
        <v>77.42</v>
      </c>
      <c r="R29" s="100">
        <v>212.53</v>
      </c>
      <c r="S29" s="144">
        <v>12</v>
      </c>
      <c r="T29" s="100">
        <v>41.9</v>
      </c>
      <c r="U29" s="100">
        <v>58.42381</v>
      </c>
      <c r="V29" s="173"/>
    </row>
    <row r="30" spans="1:22" s="56" customFormat="1" ht="14.25">
      <c r="A30" s="82" t="s">
        <v>34</v>
      </c>
      <c r="B30" s="75">
        <f t="shared" si="3"/>
        <v>226.6546</v>
      </c>
      <c r="C30" s="77">
        <f>B30/B31*100</f>
        <v>1.69895881306481</v>
      </c>
      <c r="D30" s="89">
        <v>14.074487895717</v>
      </c>
      <c r="E30" s="92">
        <v>226.6546</v>
      </c>
      <c r="F30" s="92">
        <v>0</v>
      </c>
      <c r="G30" s="92">
        <v>189.1591</v>
      </c>
      <c r="H30" s="85">
        <v>0</v>
      </c>
      <c r="I30" s="85">
        <v>0</v>
      </c>
      <c r="J30" s="85">
        <v>0</v>
      </c>
      <c r="K30" s="85">
        <v>0</v>
      </c>
      <c r="L30" s="85">
        <v>0</v>
      </c>
      <c r="M30" s="85">
        <v>0</v>
      </c>
      <c r="N30" s="85">
        <v>0</v>
      </c>
      <c r="O30" s="145">
        <v>98</v>
      </c>
      <c r="P30" s="85">
        <v>0</v>
      </c>
      <c r="Q30" s="85">
        <v>0</v>
      </c>
      <c r="R30" s="85">
        <v>0</v>
      </c>
      <c r="S30" s="85">
        <v>0</v>
      </c>
      <c r="T30" s="85">
        <v>0</v>
      </c>
      <c r="U30" s="85">
        <v>0</v>
      </c>
      <c r="V30" s="173"/>
    </row>
    <row r="31" spans="1:22" s="56" customFormat="1" ht="18.75" customHeight="1">
      <c r="A31" s="82" t="s">
        <v>41</v>
      </c>
      <c r="B31" s="75">
        <f t="shared" si="3"/>
        <v>13340.794271</v>
      </c>
      <c r="C31" s="82"/>
      <c r="D31" s="77">
        <v>5.21</v>
      </c>
      <c r="E31" s="94">
        <f aca="true" t="shared" si="4" ref="E31:U31">SUM(E24:E30)</f>
        <v>2867.285176</v>
      </c>
      <c r="F31" s="94">
        <f t="shared" si="4"/>
        <v>259.395</v>
      </c>
      <c r="G31" s="94">
        <f t="shared" si="4"/>
        <v>2211.382114</v>
      </c>
      <c r="H31" s="94">
        <f t="shared" si="4"/>
        <v>136.745279</v>
      </c>
      <c r="I31" s="94">
        <f t="shared" si="4"/>
        <v>1599.17</v>
      </c>
      <c r="J31" s="94">
        <f t="shared" si="4"/>
        <v>250.142591</v>
      </c>
      <c r="K31" s="94">
        <f t="shared" si="4"/>
        <v>489.28</v>
      </c>
      <c r="L31" s="94">
        <f t="shared" si="4"/>
        <v>0</v>
      </c>
      <c r="M31" s="94">
        <f t="shared" si="4"/>
        <v>0</v>
      </c>
      <c r="N31" s="94">
        <f t="shared" si="4"/>
        <v>7738.77622500001</v>
      </c>
      <c r="O31" s="130">
        <f t="shared" si="4"/>
        <v>1149</v>
      </c>
      <c r="P31" s="94">
        <f t="shared" si="4"/>
        <v>855.24</v>
      </c>
      <c r="Q31" s="94">
        <f t="shared" si="4"/>
        <v>1597.1456</v>
      </c>
      <c r="R31" s="94">
        <f t="shared" si="4"/>
        <v>3316.689101</v>
      </c>
      <c r="S31" s="130">
        <f t="shared" si="4"/>
        <v>1628</v>
      </c>
      <c r="T31" s="94">
        <f t="shared" si="4"/>
        <v>3652.82</v>
      </c>
      <c r="U31" s="94">
        <f t="shared" si="4"/>
        <v>135.19381</v>
      </c>
      <c r="V31" s="173"/>
    </row>
    <row r="32" spans="1:22" s="56" customFormat="1" ht="24.75" customHeight="1">
      <c r="A32" s="95" t="s">
        <v>45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173"/>
    </row>
    <row r="33" spans="1:22" s="56" customFormat="1" ht="14.25" customHeight="1">
      <c r="A33" s="63" t="s">
        <v>4</v>
      </c>
      <c r="B33" s="63" t="s">
        <v>5</v>
      </c>
      <c r="C33" s="64" t="s">
        <v>6</v>
      </c>
      <c r="D33" s="65" t="s">
        <v>7</v>
      </c>
      <c r="E33" s="66" t="s">
        <v>8</v>
      </c>
      <c r="F33" s="66"/>
      <c r="G33" s="67"/>
      <c r="H33" s="68" t="s">
        <v>9</v>
      </c>
      <c r="I33" s="110"/>
      <c r="J33" s="64" t="s">
        <v>10</v>
      </c>
      <c r="K33" s="64" t="s">
        <v>11</v>
      </c>
      <c r="L33" s="111" t="s">
        <v>12</v>
      </c>
      <c r="M33" s="112"/>
      <c r="N33" s="63" t="s">
        <v>13</v>
      </c>
      <c r="O33" s="63" t="s">
        <v>14</v>
      </c>
      <c r="P33" s="64" t="s">
        <v>43</v>
      </c>
      <c r="Q33" s="64" t="s">
        <v>16</v>
      </c>
      <c r="R33" s="64" t="s">
        <v>17</v>
      </c>
      <c r="S33" s="68" t="s">
        <v>18</v>
      </c>
      <c r="T33" s="110"/>
      <c r="U33" s="63" t="s">
        <v>19</v>
      </c>
      <c r="V33" s="173"/>
    </row>
    <row r="34" spans="1:22" s="56" customFormat="1" ht="32.25">
      <c r="A34" s="69"/>
      <c r="B34" s="69"/>
      <c r="C34" s="70"/>
      <c r="D34" s="71"/>
      <c r="E34" s="72" t="s">
        <v>8</v>
      </c>
      <c r="F34" s="72" t="s">
        <v>20</v>
      </c>
      <c r="G34" s="73" t="s">
        <v>21</v>
      </c>
      <c r="H34" s="74" t="s">
        <v>22</v>
      </c>
      <c r="I34" s="74" t="s">
        <v>23</v>
      </c>
      <c r="J34" s="70"/>
      <c r="K34" s="70"/>
      <c r="L34" s="74" t="s">
        <v>24</v>
      </c>
      <c r="M34" s="74" t="s">
        <v>25</v>
      </c>
      <c r="N34" s="69"/>
      <c r="O34" s="69"/>
      <c r="P34" s="70"/>
      <c r="Q34" s="70"/>
      <c r="R34" s="70"/>
      <c r="S34" s="82" t="s">
        <v>26</v>
      </c>
      <c r="T34" s="161" t="s">
        <v>27</v>
      </c>
      <c r="U34" s="69"/>
      <c r="V34" s="173"/>
    </row>
    <row r="35" spans="1:22" s="56" customFormat="1" ht="14.25">
      <c r="A35" s="82" t="s">
        <v>28</v>
      </c>
      <c r="B35" s="75">
        <f aca="true" t="shared" si="5" ref="B35:B44">SUM(H35:N35)+E35+F35</f>
        <v>11905.731792</v>
      </c>
      <c r="C35" s="77">
        <f>B35/B44*100</f>
        <v>34.5884778695779</v>
      </c>
      <c r="D35" s="75">
        <v>19.632880618111</v>
      </c>
      <c r="E35" s="75">
        <v>1412.759872</v>
      </c>
      <c r="F35" s="75">
        <v>0</v>
      </c>
      <c r="G35" s="75">
        <v>778.325662</v>
      </c>
      <c r="H35" s="75">
        <v>319.589278</v>
      </c>
      <c r="I35" s="75">
        <v>3530.272305</v>
      </c>
      <c r="J35" s="77">
        <v>565.542337</v>
      </c>
      <c r="K35" s="77">
        <v>1113.498</v>
      </c>
      <c r="L35" s="103">
        <v>0</v>
      </c>
      <c r="M35" s="103">
        <v>0</v>
      </c>
      <c r="N35" s="102">
        <v>4964.07</v>
      </c>
      <c r="O35" s="103">
        <v>501</v>
      </c>
      <c r="P35" s="92">
        <v>1414.1</v>
      </c>
      <c r="Q35" s="92">
        <v>4781.7</v>
      </c>
      <c r="R35" s="102">
        <v>3946.305099</v>
      </c>
      <c r="S35" s="176">
        <v>815</v>
      </c>
      <c r="T35" s="177">
        <v>2098.76</v>
      </c>
      <c r="U35" s="174">
        <v>129.42</v>
      </c>
      <c r="V35" s="173"/>
    </row>
    <row r="36" spans="1:21" s="56" customFormat="1" ht="14.25">
      <c r="A36" s="82" t="s">
        <v>29</v>
      </c>
      <c r="B36" s="75">
        <f t="shared" si="5"/>
        <v>5394.18</v>
      </c>
      <c r="C36" s="77">
        <f>B36/B44*100</f>
        <v>15.6711472099421</v>
      </c>
      <c r="D36" s="96">
        <v>60.3763992329305</v>
      </c>
      <c r="E36" s="96">
        <v>2007.09</v>
      </c>
      <c r="F36" s="96">
        <v>0</v>
      </c>
      <c r="G36" s="96">
        <v>1248.96</v>
      </c>
      <c r="H36" s="96">
        <v>0</v>
      </c>
      <c r="I36" s="131">
        <v>0</v>
      </c>
      <c r="J36" s="132">
        <v>57.2</v>
      </c>
      <c r="K36" s="146">
        <v>0</v>
      </c>
      <c r="L36" s="131">
        <v>0</v>
      </c>
      <c r="M36" s="131">
        <v>0</v>
      </c>
      <c r="N36" s="132">
        <v>3329.89</v>
      </c>
      <c r="O36" s="131">
        <v>898</v>
      </c>
      <c r="P36" s="96">
        <v>175.48</v>
      </c>
      <c r="Q36" s="96">
        <v>163.51</v>
      </c>
      <c r="R36" s="132">
        <v>216.61</v>
      </c>
      <c r="S36" s="103">
        <v>0</v>
      </c>
      <c r="T36" s="103">
        <v>0</v>
      </c>
      <c r="U36" s="103">
        <v>0</v>
      </c>
    </row>
    <row r="37" spans="1:21" s="56" customFormat="1" ht="14.25">
      <c r="A37" s="82" t="s">
        <v>30</v>
      </c>
      <c r="B37" s="75">
        <f t="shared" si="5"/>
        <v>2558.85405</v>
      </c>
      <c r="C37" s="77">
        <f>B37/B44*100</f>
        <v>7.43397115155714</v>
      </c>
      <c r="D37" s="97">
        <v>30.8810870864358</v>
      </c>
      <c r="E37" s="101">
        <v>643.155</v>
      </c>
      <c r="F37" s="101">
        <v>18.32165</v>
      </c>
      <c r="G37" s="101">
        <v>642.42843</v>
      </c>
      <c r="H37" s="98">
        <v>0</v>
      </c>
      <c r="I37" s="134">
        <v>0</v>
      </c>
      <c r="J37" s="134">
        <v>9.0174</v>
      </c>
      <c r="K37" s="135">
        <v>0</v>
      </c>
      <c r="L37" s="136">
        <v>0</v>
      </c>
      <c r="M37" s="135">
        <v>0</v>
      </c>
      <c r="N37" s="147">
        <v>1888.36</v>
      </c>
      <c r="O37" s="148">
        <v>218</v>
      </c>
      <c r="P37" s="149">
        <v>0</v>
      </c>
      <c r="Q37" s="149">
        <v>0</v>
      </c>
      <c r="R37" s="135">
        <v>0</v>
      </c>
      <c r="S37" s="135">
        <v>0</v>
      </c>
      <c r="T37" s="135">
        <v>0</v>
      </c>
      <c r="U37" s="135">
        <v>0</v>
      </c>
    </row>
    <row r="38" spans="1:21" s="56" customFormat="1" ht="14.25">
      <c r="A38" s="82" t="s">
        <v>31</v>
      </c>
      <c r="B38" s="75">
        <f t="shared" si="5"/>
        <v>1891.2</v>
      </c>
      <c r="C38" s="77">
        <f>B38/B44*100</f>
        <v>5.49430564116186</v>
      </c>
      <c r="D38" s="102">
        <v>58.7069811938269</v>
      </c>
      <c r="E38" s="75">
        <v>613.2</v>
      </c>
      <c r="F38" s="75">
        <v>0</v>
      </c>
      <c r="G38" s="75">
        <v>237.03</v>
      </c>
      <c r="H38" s="103">
        <v>0</v>
      </c>
      <c r="I38" s="103">
        <v>0</v>
      </c>
      <c r="J38" s="103">
        <v>0</v>
      </c>
      <c r="K38" s="103">
        <v>0</v>
      </c>
      <c r="L38" s="103">
        <v>0</v>
      </c>
      <c r="M38" s="103">
        <v>0</v>
      </c>
      <c r="N38" s="102">
        <v>1278</v>
      </c>
      <c r="O38" s="103">
        <v>116</v>
      </c>
      <c r="P38" s="103">
        <v>0</v>
      </c>
      <c r="Q38" s="103">
        <v>0</v>
      </c>
      <c r="R38" s="103">
        <v>0</v>
      </c>
      <c r="S38" s="103">
        <v>0</v>
      </c>
      <c r="T38" s="103">
        <v>0</v>
      </c>
      <c r="U38" s="103">
        <v>0</v>
      </c>
    </row>
    <row r="39" spans="1:21" s="56" customFormat="1" ht="14.25">
      <c r="A39" s="82" t="s">
        <v>32</v>
      </c>
      <c r="B39" s="75">
        <f t="shared" si="5"/>
        <v>3792.918967</v>
      </c>
      <c r="C39" s="77">
        <f>B39/B44*100</f>
        <v>11.0191709374249</v>
      </c>
      <c r="D39" s="89">
        <v>19.9826322615613</v>
      </c>
      <c r="E39" s="92">
        <v>881.017967</v>
      </c>
      <c r="F39" s="92">
        <v>31.801</v>
      </c>
      <c r="G39" s="92">
        <v>747.734203</v>
      </c>
      <c r="H39" s="92">
        <v>0</v>
      </c>
      <c r="I39" s="92">
        <v>535.3</v>
      </c>
      <c r="J39" s="92">
        <v>1.17</v>
      </c>
      <c r="K39" s="103">
        <v>0</v>
      </c>
      <c r="L39" s="103">
        <v>0</v>
      </c>
      <c r="M39" s="131">
        <v>0</v>
      </c>
      <c r="N39" s="92">
        <v>2343.63</v>
      </c>
      <c r="O39" s="150">
        <v>358</v>
      </c>
      <c r="P39" s="92">
        <v>46.4</v>
      </c>
      <c r="Q39" s="92">
        <v>502.7378</v>
      </c>
      <c r="R39" s="92">
        <v>141.3745</v>
      </c>
      <c r="S39" s="150">
        <v>4</v>
      </c>
      <c r="T39" s="178">
        <v>2.33</v>
      </c>
      <c r="U39" s="131">
        <v>0</v>
      </c>
    </row>
    <row r="40" spans="1:21" s="56" customFormat="1" ht="14.25">
      <c r="A40" s="82" t="s">
        <v>33</v>
      </c>
      <c r="B40" s="75">
        <f t="shared" si="5"/>
        <v>4974.1</v>
      </c>
      <c r="C40" s="77">
        <f>B40/B44*100</f>
        <v>14.4507327039463</v>
      </c>
      <c r="D40" s="100">
        <v>24.8751529646062</v>
      </c>
      <c r="E40" s="100">
        <v>532.92</v>
      </c>
      <c r="F40" s="100">
        <v>224.61</v>
      </c>
      <c r="G40" s="100">
        <v>442.21</v>
      </c>
      <c r="H40" s="104">
        <v>281.13</v>
      </c>
      <c r="I40" s="151">
        <v>3192.49</v>
      </c>
      <c r="J40" s="100">
        <v>8.16</v>
      </c>
      <c r="K40" s="109">
        <v>0</v>
      </c>
      <c r="L40" s="109">
        <v>0</v>
      </c>
      <c r="M40" s="141">
        <v>0</v>
      </c>
      <c r="N40" s="152">
        <v>734.79</v>
      </c>
      <c r="O40" s="144">
        <v>531</v>
      </c>
      <c r="P40" s="100">
        <v>2.88</v>
      </c>
      <c r="Q40" s="100">
        <v>270.56</v>
      </c>
      <c r="R40" s="100">
        <v>461.13</v>
      </c>
      <c r="S40" s="144">
        <v>6</v>
      </c>
      <c r="T40" s="100">
        <v>61</v>
      </c>
      <c r="U40" s="144">
        <v>0</v>
      </c>
    </row>
    <row r="41" spans="1:21" s="56" customFormat="1" ht="14.25">
      <c r="A41" s="82" t="s">
        <v>34</v>
      </c>
      <c r="B41" s="75">
        <f t="shared" si="5"/>
        <v>150.5272</v>
      </c>
      <c r="C41" s="77">
        <f>B41/B44*100</f>
        <v>0.4373109370285</v>
      </c>
      <c r="D41" s="89">
        <v>213.354178202817</v>
      </c>
      <c r="E41" s="92">
        <v>150.5272</v>
      </c>
      <c r="F41" s="92">
        <v>0</v>
      </c>
      <c r="G41" s="92">
        <v>135.7354</v>
      </c>
      <c r="H41" s="85">
        <v>0</v>
      </c>
      <c r="I41" s="85">
        <v>0</v>
      </c>
      <c r="J41" s="85">
        <v>0</v>
      </c>
      <c r="K41" s="85">
        <v>0</v>
      </c>
      <c r="L41" s="85">
        <v>0</v>
      </c>
      <c r="M41" s="85">
        <v>0</v>
      </c>
      <c r="N41" s="85">
        <v>0</v>
      </c>
      <c r="O41" s="145">
        <v>81</v>
      </c>
      <c r="P41" s="85">
        <v>0</v>
      </c>
      <c r="Q41" s="85">
        <v>0</v>
      </c>
      <c r="R41" s="85">
        <v>0</v>
      </c>
      <c r="S41" s="85">
        <v>0</v>
      </c>
      <c r="T41" s="85">
        <v>0</v>
      </c>
      <c r="U41" s="85">
        <v>0</v>
      </c>
    </row>
    <row r="42" spans="1:21" s="56" customFormat="1" ht="18" customHeight="1">
      <c r="A42" s="82" t="s">
        <v>35</v>
      </c>
      <c r="B42" s="75">
        <f t="shared" si="5"/>
        <v>0</v>
      </c>
      <c r="C42" s="77">
        <f>B42/B44*100</f>
        <v>0</v>
      </c>
      <c r="D42" s="85">
        <v>0</v>
      </c>
      <c r="E42" s="85">
        <v>0</v>
      </c>
      <c r="F42" s="85">
        <v>0</v>
      </c>
      <c r="G42" s="85">
        <v>0</v>
      </c>
      <c r="H42" s="85">
        <v>0</v>
      </c>
      <c r="I42" s="85">
        <v>0</v>
      </c>
      <c r="J42" s="85">
        <v>0</v>
      </c>
      <c r="K42" s="85">
        <v>0</v>
      </c>
      <c r="L42" s="85">
        <v>0</v>
      </c>
      <c r="M42" s="85">
        <v>0</v>
      </c>
      <c r="N42" s="85">
        <v>0</v>
      </c>
      <c r="O42" s="85">
        <v>0</v>
      </c>
      <c r="P42" s="85">
        <v>0</v>
      </c>
      <c r="Q42" s="85">
        <v>0</v>
      </c>
      <c r="R42" s="85">
        <v>0</v>
      </c>
      <c r="S42" s="85">
        <v>0</v>
      </c>
      <c r="T42" s="85">
        <v>0</v>
      </c>
      <c r="U42" s="85">
        <v>0</v>
      </c>
    </row>
    <row r="43" spans="1:21" s="56" customFormat="1" ht="15" customHeight="1">
      <c r="A43" s="82" t="s">
        <v>38</v>
      </c>
      <c r="B43" s="75">
        <f t="shared" si="5"/>
        <v>3753.58</v>
      </c>
      <c r="C43" s="77">
        <f>B43/B44*100</f>
        <v>10.9048835493614</v>
      </c>
      <c r="D43" s="102" t="s">
        <v>46</v>
      </c>
      <c r="E43" s="102">
        <v>669</v>
      </c>
      <c r="F43" s="102">
        <v>0</v>
      </c>
      <c r="G43" s="102">
        <v>627.59</v>
      </c>
      <c r="H43" s="89">
        <v>248</v>
      </c>
      <c r="I43" s="89">
        <v>2351</v>
      </c>
      <c r="J43" s="103">
        <v>0</v>
      </c>
      <c r="K43" s="103">
        <v>0</v>
      </c>
      <c r="L43" s="103">
        <v>0</v>
      </c>
      <c r="M43" s="103">
        <v>0</v>
      </c>
      <c r="N43" s="102">
        <v>485.58</v>
      </c>
      <c r="O43" s="103">
        <v>203</v>
      </c>
      <c r="P43" s="102">
        <v>4.11</v>
      </c>
      <c r="Q43" s="102">
        <v>0</v>
      </c>
      <c r="R43" s="92">
        <v>0</v>
      </c>
      <c r="S43" s="103">
        <v>0</v>
      </c>
      <c r="T43" s="103">
        <v>0</v>
      </c>
      <c r="U43" s="103">
        <v>0</v>
      </c>
    </row>
    <row r="44" spans="1:21" s="56" customFormat="1" ht="18" customHeight="1">
      <c r="A44" s="82" t="s">
        <v>41</v>
      </c>
      <c r="B44" s="75">
        <f t="shared" si="5"/>
        <v>34421.092009</v>
      </c>
      <c r="C44" s="75"/>
      <c r="D44" s="75">
        <v>29.61</v>
      </c>
      <c r="E44" s="75">
        <f aca="true" t="shared" si="6" ref="E44:U44">SUM(E35:E43)</f>
        <v>6909.670039</v>
      </c>
      <c r="F44" s="75">
        <f t="shared" si="6"/>
        <v>274.73265</v>
      </c>
      <c r="G44" s="75">
        <f t="shared" si="6"/>
        <v>4860.013695</v>
      </c>
      <c r="H44" s="75">
        <f t="shared" si="6"/>
        <v>848.719278</v>
      </c>
      <c r="I44" s="75">
        <f t="shared" si="6"/>
        <v>9609.062305</v>
      </c>
      <c r="J44" s="75">
        <f t="shared" si="6"/>
        <v>641.089737</v>
      </c>
      <c r="K44" s="75">
        <f t="shared" si="6"/>
        <v>1113.498</v>
      </c>
      <c r="L44" s="75">
        <f t="shared" si="6"/>
        <v>0</v>
      </c>
      <c r="M44" s="75">
        <f t="shared" si="6"/>
        <v>0</v>
      </c>
      <c r="N44" s="75">
        <f t="shared" si="6"/>
        <v>15024.32</v>
      </c>
      <c r="O44" s="85">
        <f t="shared" si="6"/>
        <v>2906</v>
      </c>
      <c r="P44" s="75">
        <f t="shared" si="6"/>
        <v>1642.97</v>
      </c>
      <c r="Q44" s="75">
        <f t="shared" si="6"/>
        <v>5718.5078</v>
      </c>
      <c r="R44" s="75">
        <f t="shared" si="6"/>
        <v>4765.419599</v>
      </c>
      <c r="S44" s="85">
        <f t="shared" si="6"/>
        <v>825</v>
      </c>
      <c r="T44" s="75">
        <f t="shared" si="6"/>
        <v>2162.09</v>
      </c>
      <c r="U44" s="75">
        <f t="shared" si="6"/>
        <v>129.42</v>
      </c>
    </row>
    <row r="45" spans="1:21" s="56" customFormat="1" ht="31.5" customHeight="1">
      <c r="A45" s="95" t="s">
        <v>47</v>
      </c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</row>
    <row r="46" spans="1:21" s="56" customFormat="1" ht="14.25" customHeight="1">
      <c r="A46" s="63" t="s">
        <v>4</v>
      </c>
      <c r="B46" s="63" t="s">
        <v>5</v>
      </c>
      <c r="C46" s="64" t="s">
        <v>6</v>
      </c>
      <c r="D46" s="65" t="s">
        <v>7</v>
      </c>
      <c r="E46" s="66" t="s">
        <v>8</v>
      </c>
      <c r="F46" s="66"/>
      <c r="G46" s="67"/>
      <c r="H46" s="68" t="s">
        <v>9</v>
      </c>
      <c r="I46" s="110"/>
      <c r="J46" s="64" t="s">
        <v>10</v>
      </c>
      <c r="K46" s="64" t="s">
        <v>11</v>
      </c>
      <c r="L46" s="111" t="s">
        <v>12</v>
      </c>
      <c r="M46" s="112"/>
      <c r="N46" s="63" t="s">
        <v>13</v>
      </c>
      <c r="O46" s="63" t="s">
        <v>14</v>
      </c>
      <c r="P46" s="64" t="s">
        <v>43</v>
      </c>
      <c r="Q46" s="64" t="s">
        <v>16</v>
      </c>
      <c r="R46" s="64" t="s">
        <v>17</v>
      </c>
      <c r="S46" s="68" t="s">
        <v>18</v>
      </c>
      <c r="T46" s="110"/>
      <c r="U46" s="63" t="s">
        <v>19</v>
      </c>
    </row>
    <row r="47" spans="1:21" s="56" customFormat="1" ht="32.25">
      <c r="A47" s="69"/>
      <c r="B47" s="69"/>
      <c r="C47" s="70"/>
      <c r="D47" s="71"/>
      <c r="E47" s="72" t="s">
        <v>8</v>
      </c>
      <c r="F47" s="72" t="s">
        <v>20</v>
      </c>
      <c r="G47" s="73" t="s">
        <v>21</v>
      </c>
      <c r="H47" s="74" t="s">
        <v>22</v>
      </c>
      <c r="I47" s="74" t="s">
        <v>23</v>
      </c>
      <c r="J47" s="70"/>
      <c r="K47" s="70"/>
      <c r="L47" s="74" t="s">
        <v>24</v>
      </c>
      <c r="M47" s="74" t="s">
        <v>25</v>
      </c>
      <c r="N47" s="69"/>
      <c r="O47" s="69"/>
      <c r="P47" s="70"/>
      <c r="Q47" s="70"/>
      <c r="R47" s="70"/>
      <c r="S47" s="82" t="s">
        <v>26</v>
      </c>
      <c r="T47" s="161" t="s">
        <v>27</v>
      </c>
      <c r="U47" s="69"/>
    </row>
    <row r="48" spans="1:21" s="56" customFormat="1" ht="14.25">
      <c r="A48" s="82" t="s">
        <v>28</v>
      </c>
      <c r="B48" s="75">
        <f aca="true" t="shared" si="7" ref="B48:B55">SUM(H48:N48)+E48+F48</f>
        <v>8258.074337</v>
      </c>
      <c r="C48" s="77">
        <f>B48/B55*100</f>
        <v>35.5986621062926</v>
      </c>
      <c r="D48" s="75">
        <v>22.2290670278302</v>
      </c>
      <c r="E48" s="75">
        <v>1274.512276</v>
      </c>
      <c r="F48" s="75">
        <v>0</v>
      </c>
      <c r="G48" s="75">
        <v>823.552164</v>
      </c>
      <c r="H48" s="75">
        <v>332.902442</v>
      </c>
      <c r="I48" s="75">
        <v>2014.07</v>
      </c>
      <c r="J48" s="77">
        <v>441.972417999999</v>
      </c>
      <c r="K48" s="153">
        <v>728.902</v>
      </c>
      <c r="L48" s="103">
        <v>0</v>
      </c>
      <c r="M48" s="103">
        <v>0</v>
      </c>
      <c r="N48" s="154">
        <v>3465.715201</v>
      </c>
      <c r="O48" s="150">
        <v>502</v>
      </c>
      <c r="P48" s="154">
        <v>463.35</v>
      </c>
      <c r="Q48" s="154">
        <v>1760.23</v>
      </c>
      <c r="R48" s="179">
        <v>3511.652406</v>
      </c>
      <c r="S48" s="176">
        <v>340</v>
      </c>
      <c r="T48" s="92">
        <v>412.77</v>
      </c>
      <c r="U48" s="174">
        <v>101.15</v>
      </c>
    </row>
    <row r="49" spans="1:21" s="56" customFormat="1" ht="14.25">
      <c r="A49" s="82" t="s">
        <v>29</v>
      </c>
      <c r="B49" s="75">
        <f t="shared" si="7"/>
        <v>1335.32</v>
      </c>
      <c r="C49" s="77">
        <f>B49/B55*100</f>
        <v>5.75625788094364</v>
      </c>
      <c r="D49" s="96">
        <v>87.845708015643</v>
      </c>
      <c r="E49" s="96">
        <v>406.74</v>
      </c>
      <c r="F49" s="96">
        <v>0</v>
      </c>
      <c r="G49" s="96">
        <v>379.69</v>
      </c>
      <c r="H49" s="96">
        <v>0.86</v>
      </c>
      <c r="I49" s="131">
        <v>0</v>
      </c>
      <c r="J49" s="132">
        <v>44.88</v>
      </c>
      <c r="K49" s="146">
        <v>60.61</v>
      </c>
      <c r="L49" s="131">
        <v>0</v>
      </c>
      <c r="M49" s="131">
        <v>0</v>
      </c>
      <c r="N49" s="132">
        <v>822.23</v>
      </c>
      <c r="O49" s="131">
        <v>208</v>
      </c>
      <c r="P49" s="96">
        <v>235.8</v>
      </c>
      <c r="Q49" s="96">
        <v>73.11</v>
      </c>
      <c r="R49" s="132">
        <v>192.33</v>
      </c>
      <c r="S49" s="103">
        <v>0</v>
      </c>
      <c r="T49" s="103">
        <v>0</v>
      </c>
      <c r="U49" s="103">
        <v>0</v>
      </c>
    </row>
    <row r="50" spans="1:21" s="56" customFormat="1" ht="14.25">
      <c r="A50" s="82" t="s">
        <v>30</v>
      </c>
      <c r="B50" s="75">
        <f t="shared" si="7"/>
        <v>2541.960897</v>
      </c>
      <c r="C50" s="77">
        <f>B50/B55*100</f>
        <v>10.9578096983546</v>
      </c>
      <c r="D50" s="97">
        <v>25.194520136389</v>
      </c>
      <c r="E50" s="101">
        <v>733.744197</v>
      </c>
      <c r="F50" s="101">
        <v>31.0374</v>
      </c>
      <c r="G50" s="101">
        <v>720.499789</v>
      </c>
      <c r="H50" s="98">
        <v>0</v>
      </c>
      <c r="I50" s="134">
        <v>0</v>
      </c>
      <c r="J50" s="134">
        <v>4.1793</v>
      </c>
      <c r="K50" s="135">
        <v>0</v>
      </c>
      <c r="L50" s="136">
        <v>0</v>
      </c>
      <c r="M50" s="135">
        <v>0</v>
      </c>
      <c r="N50" s="147">
        <v>1773</v>
      </c>
      <c r="O50" s="148">
        <v>326</v>
      </c>
      <c r="P50" s="155">
        <v>0</v>
      </c>
      <c r="Q50" s="155">
        <v>0</v>
      </c>
      <c r="R50" s="135">
        <v>0</v>
      </c>
      <c r="S50" s="135">
        <v>0</v>
      </c>
      <c r="T50" s="135">
        <v>0</v>
      </c>
      <c r="U50" s="135">
        <v>0</v>
      </c>
    </row>
    <row r="51" spans="1:21" s="56" customFormat="1" ht="14.25">
      <c r="A51" s="82" t="s">
        <v>32</v>
      </c>
      <c r="B51" s="75">
        <f t="shared" si="7"/>
        <v>8307.773091</v>
      </c>
      <c r="C51" s="77">
        <f>B51/B55*100</f>
        <v>35.8129020221073</v>
      </c>
      <c r="D51" s="99">
        <v>-20.1905460391507</v>
      </c>
      <c r="E51" s="80">
        <v>1569.705941</v>
      </c>
      <c r="F51" s="80">
        <v>88.23295</v>
      </c>
      <c r="G51" s="80">
        <v>1428.868106</v>
      </c>
      <c r="H51" s="99">
        <v>113.1</v>
      </c>
      <c r="I51" s="99">
        <v>3141.9</v>
      </c>
      <c r="J51" s="139">
        <v>28.9142</v>
      </c>
      <c r="K51" s="140">
        <v>0</v>
      </c>
      <c r="L51" s="141">
        <v>0</v>
      </c>
      <c r="M51" s="141">
        <v>0</v>
      </c>
      <c r="N51" s="121">
        <v>3365.92</v>
      </c>
      <c r="O51" s="142">
        <v>813</v>
      </c>
      <c r="P51" s="143">
        <v>100.9</v>
      </c>
      <c r="Q51" s="139">
        <v>799.7684</v>
      </c>
      <c r="R51" s="175">
        <v>193.6114</v>
      </c>
      <c r="S51" s="175">
        <v>16</v>
      </c>
      <c r="T51" s="175">
        <v>37.81</v>
      </c>
      <c r="U51" s="140">
        <v>0</v>
      </c>
    </row>
    <row r="52" spans="1:21" s="56" customFormat="1" ht="14.25">
      <c r="A52" s="82" t="s">
        <v>33</v>
      </c>
      <c r="B52" s="75">
        <f t="shared" si="7"/>
        <v>2276.3</v>
      </c>
      <c r="C52" s="77">
        <f>B52/B55*100</f>
        <v>9.81260657699429</v>
      </c>
      <c r="D52" s="100">
        <v>-38.4823603653031</v>
      </c>
      <c r="E52" s="100">
        <v>182.63</v>
      </c>
      <c r="F52" s="100">
        <v>17.96</v>
      </c>
      <c r="G52" s="100">
        <v>123.61</v>
      </c>
      <c r="H52" s="104">
        <v>43.17</v>
      </c>
      <c r="I52" s="104">
        <v>1849.85</v>
      </c>
      <c r="J52" s="100">
        <v>10.47</v>
      </c>
      <c r="K52" s="109">
        <v>0</v>
      </c>
      <c r="L52" s="109">
        <v>0</v>
      </c>
      <c r="M52" s="109">
        <v>0</v>
      </c>
      <c r="N52" s="100">
        <v>172.22</v>
      </c>
      <c r="O52" s="144">
        <v>144</v>
      </c>
      <c r="P52" s="100">
        <v>0.08</v>
      </c>
      <c r="Q52" s="100">
        <v>82.66</v>
      </c>
      <c r="R52" s="100">
        <v>264.15</v>
      </c>
      <c r="S52" s="144">
        <v>0</v>
      </c>
      <c r="T52" s="100">
        <v>0</v>
      </c>
      <c r="U52" s="144">
        <v>0</v>
      </c>
    </row>
    <row r="53" spans="1:21" s="56" customFormat="1" ht="14.25">
      <c r="A53" s="82" t="s">
        <v>34</v>
      </c>
      <c r="B53" s="75">
        <f t="shared" si="7"/>
        <v>85.0115</v>
      </c>
      <c r="C53" s="77">
        <f>B53/B55*100</f>
        <v>0.366465054702873</v>
      </c>
      <c r="D53" s="89">
        <v>20.8923492605233</v>
      </c>
      <c r="E53" s="92">
        <v>85.0115</v>
      </c>
      <c r="F53" s="92">
        <v>0</v>
      </c>
      <c r="G53" s="92">
        <v>81.8596</v>
      </c>
      <c r="H53" s="85">
        <v>0</v>
      </c>
      <c r="I53" s="85">
        <v>0</v>
      </c>
      <c r="J53" s="85">
        <v>0</v>
      </c>
      <c r="K53" s="85">
        <v>0</v>
      </c>
      <c r="L53" s="85">
        <v>0</v>
      </c>
      <c r="M53" s="85">
        <v>0</v>
      </c>
      <c r="N53" s="85">
        <v>0</v>
      </c>
      <c r="O53" s="145">
        <v>72</v>
      </c>
      <c r="P53" s="85">
        <v>0</v>
      </c>
      <c r="Q53" s="85">
        <v>0</v>
      </c>
      <c r="R53" s="85">
        <v>0</v>
      </c>
      <c r="S53" s="85">
        <v>0</v>
      </c>
      <c r="T53" s="85">
        <v>0</v>
      </c>
      <c r="U53" s="85">
        <v>0</v>
      </c>
    </row>
    <row r="54" spans="1:21" s="56" customFormat="1" ht="14.25">
      <c r="A54" s="82" t="s">
        <v>36</v>
      </c>
      <c r="B54" s="75">
        <f t="shared" si="7"/>
        <v>393.27</v>
      </c>
      <c r="C54" s="77">
        <f>B54/B55*100</f>
        <v>1.69529666060473</v>
      </c>
      <c r="D54" s="75">
        <v>-70.0251524390244</v>
      </c>
      <c r="E54" s="105">
        <v>262.21</v>
      </c>
      <c r="F54" s="105">
        <v>0</v>
      </c>
      <c r="G54" s="105">
        <v>197.82</v>
      </c>
      <c r="H54" s="106">
        <v>0</v>
      </c>
      <c r="I54" s="156">
        <v>0</v>
      </c>
      <c r="J54" s="85">
        <v>0</v>
      </c>
      <c r="K54" s="85">
        <v>0</v>
      </c>
      <c r="L54" s="85">
        <v>0</v>
      </c>
      <c r="M54" s="85">
        <v>0</v>
      </c>
      <c r="N54" s="85">
        <v>131.06</v>
      </c>
      <c r="O54" s="85">
        <v>193</v>
      </c>
      <c r="P54" s="75">
        <v>0</v>
      </c>
      <c r="Q54" s="75">
        <v>0</v>
      </c>
      <c r="R54" s="85">
        <v>2.07</v>
      </c>
      <c r="S54" s="85">
        <v>3</v>
      </c>
      <c r="T54" s="85">
        <v>2.66</v>
      </c>
      <c r="U54" s="85">
        <v>0</v>
      </c>
    </row>
    <row r="55" spans="1:21" s="56" customFormat="1" ht="14.25">
      <c r="A55" s="82" t="s">
        <v>41</v>
      </c>
      <c r="B55" s="75">
        <f t="shared" si="7"/>
        <v>23197.709825</v>
      </c>
      <c r="C55" s="82"/>
      <c r="D55" s="77">
        <v>-7.17</v>
      </c>
      <c r="E55" s="94">
        <f aca="true" t="shared" si="8" ref="E55:U55">SUM(E48:E54)</f>
        <v>4514.553914</v>
      </c>
      <c r="F55" s="94">
        <f t="shared" si="8"/>
        <v>137.23035</v>
      </c>
      <c r="G55" s="94">
        <f t="shared" si="8"/>
        <v>3755.899659</v>
      </c>
      <c r="H55" s="94">
        <f t="shared" si="8"/>
        <v>490.032442</v>
      </c>
      <c r="I55" s="94">
        <f t="shared" si="8"/>
        <v>7005.82</v>
      </c>
      <c r="J55" s="94">
        <f t="shared" si="8"/>
        <v>530.415917999999</v>
      </c>
      <c r="K55" s="94">
        <f t="shared" si="8"/>
        <v>789.512</v>
      </c>
      <c r="L55" s="94">
        <f t="shared" si="8"/>
        <v>0</v>
      </c>
      <c r="M55" s="94">
        <f t="shared" si="8"/>
        <v>0</v>
      </c>
      <c r="N55" s="94">
        <f t="shared" si="8"/>
        <v>9730.145201</v>
      </c>
      <c r="O55" s="130">
        <f t="shared" si="8"/>
        <v>2258</v>
      </c>
      <c r="P55" s="94">
        <f t="shared" si="8"/>
        <v>800.13</v>
      </c>
      <c r="Q55" s="94">
        <f t="shared" si="8"/>
        <v>2715.7684</v>
      </c>
      <c r="R55" s="94">
        <f t="shared" si="8"/>
        <v>4163.813806</v>
      </c>
      <c r="S55" s="94">
        <f t="shared" si="8"/>
        <v>359</v>
      </c>
      <c r="T55" s="94">
        <f t="shared" si="8"/>
        <v>453.24</v>
      </c>
      <c r="U55" s="94">
        <f t="shared" si="8"/>
        <v>101.15</v>
      </c>
    </row>
    <row r="56" spans="1:21" s="56" customFormat="1" ht="17.25">
      <c r="A56" s="95" t="s">
        <v>48</v>
      </c>
      <c r="B56" s="95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</row>
    <row r="57" spans="1:21" s="56" customFormat="1" ht="14.25" customHeight="1">
      <c r="A57" s="63" t="s">
        <v>4</v>
      </c>
      <c r="B57" s="63" t="s">
        <v>5</v>
      </c>
      <c r="C57" s="64" t="s">
        <v>6</v>
      </c>
      <c r="D57" s="65" t="s">
        <v>7</v>
      </c>
      <c r="E57" s="66" t="s">
        <v>8</v>
      </c>
      <c r="F57" s="66"/>
      <c r="G57" s="67"/>
      <c r="H57" s="68" t="s">
        <v>9</v>
      </c>
      <c r="I57" s="110"/>
      <c r="J57" s="64" t="s">
        <v>10</v>
      </c>
      <c r="K57" s="64" t="s">
        <v>11</v>
      </c>
      <c r="L57" s="111" t="s">
        <v>12</v>
      </c>
      <c r="M57" s="112"/>
      <c r="N57" s="63" t="s">
        <v>13</v>
      </c>
      <c r="O57" s="63" t="s">
        <v>14</v>
      </c>
      <c r="P57" s="64" t="s">
        <v>43</v>
      </c>
      <c r="Q57" s="64" t="s">
        <v>16</v>
      </c>
      <c r="R57" s="64" t="s">
        <v>17</v>
      </c>
      <c r="S57" s="68" t="s">
        <v>18</v>
      </c>
      <c r="T57" s="110"/>
      <c r="U57" s="63" t="s">
        <v>19</v>
      </c>
    </row>
    <row r="58" spans="1:21" s="56" customFormat="1" ht="32.25">
      <c r="A58" s="69"/>
      <c r="B58" s="69"/>
      <c r="C58" s="70"/>
      <c r="D58" s="71"/>
      <c r="E58" s="72" t="s">
        <v>8</v>
      </c>
      <c r="F58" s="72" t="s">
        <v>20</v>
      </c>
      <c r="G58" s="73" t="s">
        <v>21</v>
      </c>
      <c r="H58" s="74" t="s">
        <v>22</v>
      </c>
      <c r="I58" s="74" t="s">
        <v>23</v>
      </c>
      <c r="J58" s="70"/>
      <c r="K58" s="70"/>
      <c r="L58" s="74" t="s">
        <v>24</v>
      </c>
      <c r="M58" s="74" t="s">
        <v>25</v>
      </c>
      <c r="N58" s="69"/>
      <c r="O58" s="69"/>
      <c r="P58" s="70"/>
      <c r="Q58" s="70"/>
      <c r="R58" s="70"/>
      <c r="S58" s="82" t="s">
        <v>26</v>
      </c>
      <c r="T58" s="161" t="s">
        <v>27</v>
      </c>
      <c r="U58" s="69"/>
    </row>
    <row r="59" spans="1:21" s="56" customFormat="1" ht="14.25">
      <c r="A59" s="82" t="s">
        <v>28</v>
      </c>
      <c r="B59" s="75">
        <f aca="true" t="shared" si="9" ref="B59:B65">SUM(H59:N59)+E59+F59</f>
        <v>4302.87187</v>
      </c>
      <c r="C59" s="77">
        <f>B59/B65*100</f>
        <v>53.2842186643788</v>
      </c>
      <c r="D59" s="75">
        <v>11.0587089793522</v>
      </c>
      <c r="E59" s="75">
        <v>867.215262</v>
      </c>
      <c r="F59" s="75">
        <v>0</v>
      </c>
      <c r="G59" s="75">
        <v>460.203136</v>
      </c>
      <c r="H59" s="75">
        <v>29.319665</v>
      </c>
      <c r="I59" s="75">
        <v>904.7</v>
      </c>
      <c r="J59" s="77">
        <v>230.847825</v>
      </c>
      <c r="K59" s="77">
        <v>290.119</v>
      </c>
      <c r="L59" s="103">
        <v>0</v>
      </c>
      <c r="M59" s="103">
        <v>0</v>
      </c>
      <c r="N59" s="102">
        <v>1980.670118</v>
      </c>
      <c r="O59" s="103">
        <v>402</v>
      </c>
      <c r="P59" s="157">
        <v>197.53</v>
      </c>
      <c r="Q59" s="157">
        <v>870.14</v>
      </c>
      <c r="R59" s="102">
        <v>1288.7372</v>
      </c>
      <c r="S59" s="150">
        <v>237</v>
      </c>
      <c r="T59" s="92">
        <v>363.33</v>
      </c>
      <c r="U59" s="174">
        <v>55.07</v>
      </c>
    </row>
    <row r="60" spans="1:21" s="56" customFormat="1" ht="14.25">
      <c r="A60" s="82" t="s">
        <v>29</v>
      </c>
      <c r="B60" s="107">
        <f t="shared" si="9"/>
        <v>1622.8</v>
      </c>
      <c r="C60" s="77">
        <f>B60/B65*100</f>
        <v>20.0957947763743</v>
      </c>
      <c r="D60" s="96">
        <v>26.4473499664947</v>
      </c>
      <c r="E60" s="96">
        <v>383.02</v>
      </c>
      <c r="F60" s="96">
        <v>0</v>
      </c>
      <c r="G60" s="96">
        <v>309.9</v>
      </c>
      <c r="H60" s="96">
        <v>0</v>
      </c>
      <c r="I60" s="131">
        <v>0</v>
      </c>
      <c r="J60" s="132">
        <v>22.36</v>
      </c>
      <c r="K60" s="146">
        <v>0</v>
      </c>
      <c r="L60" s="131">
        <v>0</v>
      </c>
      <c r="M60" s="131">
        <v>0</v>
      </c>
      <c r="N60" s="132">
        <v>1217.42</v>
      </c>
      <c r="O60" s="131">
        <v>190</v>
      </c>
      <c r="P60" s="96">
        <v>13.91</v>
      </c>
      <c r="Q60" s="96">
        <v>41.36</v>
      </c>
      <c r="R60" s="132">
        <v>29.75</v>
      </c>
      <c r="S60" s="103">
        <v>0</v>
      </c>
      <c r="T60" s="103">
        <v>0</v>
      </c>
      <c r="U60" s="103">
        <v>0</v>
      </c>
    </row>
    <row r="61" spans="1:21" s="56" customFormat="1" ht="14.25">
      <c r="A61" s="82" t="s">
        <v>30</v>
      </c>
      <c r="B61" s="107">
        <f t="shared" si="9"/>
        <v>1394.0336</v>
      </c>
      <c r="C61" s="77">
        <f>B61/B65*100</f>
        <v>17.2628870698609</v>
      </c>
      <c r="D61" s="97">
        <v>31.8055752376688</v>
      </c>
      <c r="E61" s="101">
        <v>450.4953</v>
      </c>
      <c r="F61" s="101">
        <v>18.6056</v>
      </c>
      <c r="G61" s="101">
        <v>433.28001</v>
      </c>
      <c r="H61" s="98">
        <v>0</v>
      </c>
      <c r="I61" s="134">
        <v>0</v>
      </c>
      <c r="J61" s="134">
        <v>9.1127</v>
      </c>
      <c r="K61" s="135">
        <v>0</v>
      </c>
      <c r="L61" s="136">
        <v>0</v>
      </c>
      <c r="M61" s="135">
        <v>0</v>
      </c>
      <c r="N61" s="147">
        <v>915.82</v>
      </c>
      <c r="O61" s="148">
        <v>194</v>
      </c>
      <c r="P61" s="155">
        <v>0</v>
      </c>
      <c r="Q61" s="155">
        <v>0</v>
      </c>
      <c r="R61" s="135">
        <v>0</v>
      </c>
      <c r="S61" s="135">
        <v>0</v>
      </c>
      <c r="T61" s="135">
        <v>0</v>
      </c>
      <c r="U61" s="135">
        <v>0</v>
      </c>
    </row>
    <row r="62" spans="1:21" s="56" customFormat="1" ht="14.25">
      <c r="A62" s="82" t="s">
        <v>32</v>
      </c>
      <c r="B62" s="107">
        <f t="shared" si="9"/>
        <v>701.02585</v>
      </c>
      <c r="C62" s="77">
        <f>B62/B65*100</f>
        <v>8.68108923744969</v>
      </c>
      <c r="D62" s="99">
        <v>44.016321932747</v>
      </c>
      <c r="E62" s="80">
        <v>38.96585</v>
      </c>
      <c r="F62" s="80">
        <v>0</v>
      </c>
      <c r="G62" s="80">
        <v>38.955969</v>
      </c>
      <c r="H62" s="99">
        <v>95</v>
      </c>
      <c r="I62" s="99">
        <v>252</v>
      </c>
      <c r="J62" s="139">
        <v>0.66</v>
      </c>
      <c r="K62" s="140">
        <v>0</v>
      </c>
      <c r="L62" s="141">
        <v>0</v>
      </c>
      <c r="M62" s="141">
        <v>0</v>
      </c>
      <c r="N62" s="121">
        <v>314.4</v>
      </c>
      <c r="O62" s="142">
        <v>42</v>
      </c>
      <c r="P62" s="143">
        <v>5.9</v>
      </c>
      <c r="Q62" s="143">
        <v>0</v>
      </c>
      <c r="R62" s="175">
        <v>0</v>
      </c>
      <c r="S62" s="135">
        <v>0</v>
      </c>
      <c r="T62" s="175">
        <v>0</v>
      </c>
      <c r="U62" s="140">
        <v>0</v>
      </c>
    </row>
    <row r="63" spans="1:21" s="56" customFormat="1" ht="14.25">
      <c r="A63" s="82" t="s">
        <v>33</v>
      </c>
      <c r="B63" s="107">
        <f t="shared" si="9"/>
        <v>13.59</v>
      </c>
      <c r="C63" s="77">
        <f>B63/B65*100</f>
        <v>0.168290517014374</v>
      </c>
      <c r="D63" s="108">
        <v>103.139013452915</v>
      </c>
      <c r="E63" s="109">
        <v>0</v>
      </c>
      <c r="F63" s="109">
        <v>0</v>
      </c>
      <c r="G63" s="109">
        <v>0</v>
      </c>
      <c r="H63" s="109">
        <v>0</v>
      </c>
      <c r="I63" s="109">
        <v>0</v>
      </c>
      <c r="J63" s="109">
        <v>0</v>
      </c>
      <c r="K63" s="109">
        <v>0</v>
      </c>
      <c r="L63" s="109">
        <v>0</v>
      </c>
      <c r="M63" s="109">
        <v>0</v>
      </c>
      <c r="N63" s="158">
        <v>13.59</v>
      </c>
      <c r="O63" s="109">
        <v>0</v>
      </c>
      <c r="P63" s="109">
        <v>0</v>
      </c>
      <c r="Q63" s="109">
        <v>0</v>
      </c>
      <c r="R63" s="109">
        <v>0</v>
      </c>
      <c r="S63" s="109">
        <v>0</v>
      </c>
      <c r="T63" s="109">
        <v>0</v>
      </c>
      <c r="U63" s="109">
        <v>0</v>
      </c>
    </row>
    <row r="64" spans="1:21" s="56" customFormat="1" ht="14.25">
      <c r="A64" s="82" t="s">
        <v>31</v>
      </c>
      <c r="B64" s="107">
        <f t="shared" si="9"/>
        <v>41</v>
      </c>
      <c r="C64" s="77">
        <f>B64/B65*100</f>
        <v>0.507719734921954</v>
      </c>
      <c r="D64" s="102">
        <v>1.48514851485149</v>
      </c>
      <c r="E64" s="75">
        <v>16</v>
      </c>
      <c r="F64" s="75">
        <v>0</v>
      </c>
      <c r="G64" s="75">
        <v>0</v>
      </c>
      <c r="H64" s="103">
        <v>0</v>
      </c>
      <c r="I64" s="103">
        <v>0</v>
      </c>
      <c r="J64" s="103">
        <v>0</v>
      </c>
      <c r="K64" s="103">
        <v>0</v>
      </c>
      <c r="L64" s="103">
        <v>0</v>
      </c>
      <c r="M64" s="103">
        <v>0</v>
      </c>
      <c r="N64" s="102">
        <v>25</v>
      </c>
      <c r="O64" s="103">
        <v>2</v>
      </c>
      <c r="P64" s="103">
        <v>0</v>
      </c>
      <c r="Q64" s="103">
        <v>0</v>
      </c>
      <c r="R64" s="103">
        <v>0</v>
      </c>
      <c r="S64" s="103">
        <v>0</v>
      </c>
      <c r="T64" s="103">
        <v>0</v>
      </c>
      <c r="U64" s="103">
        <v>0</v>
      </c>
    </row>
    <row r="65" spans="1:21" s="56" customFormat="1" ht="14.25">
      <c r="A65" s="82" t="s">
        <v>41</v>
      </c>
      <c r="B65" s="107">
        <f t="shared" si="9"/>
        <v>8075.32132</v>
      </c>
      <c r="D65" s="82">
        <v>19.65</v>
      </c>
      <c r="E65" s="94">
        <f aca="true" t="shared" si="10" ref="E65:U65">SUM(E59:E64)</f>
        <v>1755.696412</v>
      </c>
      <c r="F65" s="94">
        <f t="shared" si="10"/>
        <v>18.6056</v>
      </c>
      <c r="G65" s="94">
        <f t="shared" si="10"/>
        <v>1242.339115</v>
      </c>
      <c r="H65" s="94">
        <f t="shared" si="10"/>
        <v>124.319665</v>
      </c>
      <c r="I65" s="94">
        <f t="shared" si="10"/>
        <v>1156.7</v>
      </c>
      <c r="J65" s="94">
        <f t="shared" si="10"/>
        <v>262.980525</v>
      </c>
      <c r="K65" s="94">
        <f t="shared" si="10"/>
        <v>290.119</v>
      </c>
      <c r="L65" s="94">
        <f t="shared" si="10"/>
        <v>0</v>
      </c>
      <c r="M65" s="94">
        <f t="shared" si="10"/>
        <v>0</v>
      </c>
      <c r="N65" s="94">
        <f t="shared" si="10"/>
        <v>4466.900118</v>
      </c>
      <c r="O65" s="130">
        <f t="shared" si="10"/>
        <v>830</v>
      </c>
      <c r="P65" s="94">
        <f t="shared" si="10"/>
        <v>217.34</v>
      </c>
      <c r="Q65" s="94">
        <f t="shared" si="10"/>
        <v>911.5</v>
      </c>
      <c r="R65" s="94">
        <f t="shared" si="10"/>
        <v>1318.4872</v>
      </c>
      <c r="S65" s="130">
        <f t="shared" si="10"/>
        <v>237</v>
      </c>
      <c r="T65" s="94">
        <f t="shared" si="10"/>
        <v>363.33</v>
      </c>
      <c r="U65" s="94">
        <f t="shared" si="10"/>
        <v>55.07</v>
      </c>
    </row>
    <row r="66" spans="1:21" s="56" customFormat="1" ht="21" customHeight="1">
      <c r="A66" s="95" t="s">
        <v>49</v>
      </c>
      <c r="B66" s="95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</row>
    <row r="67" spans="1:21" s="56" customFormat="1" ht="14.25" customHeight="1">
      <c r="A67" s="63" t="s">
        <v>4</v>
      </c>
      <c r="B67" s="63" t="s">
        <v>5</v>
      </c>
      <c r="C67" s="64" t="s">
        <v>6</v>
      </c>
      <c r="D67" s="65" t="s">
        <v>7</v>
      </c>
      <c r="E67" s="66" t="s">
        <v>8</v>
      </c>
      <c r="F67" s="66"/>
      <c r="G67" s="67"/>
      <c r="H67" s="68" t="s">
        <v>9</v>
      </c>
      <c r="I67" s="110"/>
      <c r="J67" s="64" t="s">
        <v>10</v>
      </c>
      <c r="K67" s="64" t="s">
        <v>11</v>
      </c>
      <c r="L67" s="111" t="s">
        <v>12</v>
      </c>
      <c r="M67" s="112"/>
      <c r="N67" s="63" t="s">
        <v>13</v>
      </c>
      <c r="O67" s="63" t="s">
        <v>14</v>
      </c>
      <c r="P67" s="64" t="s">
        <v>43</v>
      </c>
      <c r="Q67" s="64" t="s">
        <v>16</v>
      </c>
      <c r="R67" s="64" t="s">
        <v>17</v>
      </c>
      <c r="S67" s="68" t="s">
        <v>18</v>
      </c>
      <c r="T67" s="110"/>
      <c r="U67" s="63" t="s">
        <v>19</v>
      </c>
    </row>
    <row r="68" spans="1:21" s="56" customFormat="1" ht="32.25">
      <c r="A68" s="69"/>
      <c r="B68" s="69"/>
      <c r="C68" s="70"/>
      <c r="D68" s="71"/>
      <c r="E68" s="72" t="s">
        <v>8</v>
      </c>
      <c r="F68" s="72" t="s">
        <v>20</v>
      </c>
      <c r="G68" s="73" t="s">
        <v>21</v>
      </c>
      <c r="H68" s="74" t="s">
        <v>22</v>
      </c>
      <c r="I68" s="74" t="s">
        <v>23</v>
      </c>
      <c r="J68" s="70"/>
      <c r="K68" s="70"/>
      <c r="L68" s="74" t="s">
        <v>24</v>
      </c>
      <c r="M68" s="74" t="s">
        <v>25</v>
      </c>
      <c r="N68" s="69"/>
      <c r="O68" s="69"/>
      <c r="P68" s="70"/>
      <c r="Q68" s="70"/>
      <c r="R68" s="70"/>
      <c r="S68" s="82" t="s">
        <v>26</v>
      </c>
      <c r="T68" s="161" t="s">
        <v>27</v>
      </c>
      <c r="U68" s="69"/>
    </row>
    <row r="69" spans="1:21" s="56" customFormat="1" ht="14.25">
      <c r="A69" s="82" t="s">
        <v>28</v>
      </c>
      <c r="B69" s="75">
        <f aca="true" t="shared" si="11" ref="B69:B72">SUM(H69:N69)+E69+F69</f>
        <v>3915.58623</v>
      </c>
      <c r="C69" s="77">
        <f>B69/B72*100</f>
        <v>57.7903438603141</v>
      </c>
      <c r="D69" s="75">
        <v>13.2603056684251</v>
      </c>
      <c r="E69" s="75">
        <v>537.571393</v>
      </c>
      <c r="F69" s="75">
        <v>0</v>
      </c>
      <c r="G69" s="75">
        <v>336.071393</v>
      </c>
      <c r="H69" s="75">
        <v>136.241033</v>
      </c>
      <c r="I69" s="75">
        <v>910.3</v>
      </c>
      <c r="J69" s="77">
        <v>169.147079</v>
      </c>
      <c r="K69" s="77">
        <v>147.172</v>
      </c>
      <c r="L69" s="103">
        <v>0</v>
      </c>
      <c r="M69" s="103">
        <v>0</v>
      </c>
      <c r="N69" s="102">
        <v>2015.154725</v>
      </c>
      <c r="O69" s="103">
        <v>272</v>
      </c>
      <c r="P69" s="92">
        <v>501.43</v>
      </c>
      <c r="Q69" s="92">
        <v>445.36</v>
      </c>
      <c r="R69" s="102">
        <v>944.686875000001</v>
      </c>
      <c r="S69" s="150">
        <v>391</v>
      </c>
      <c r="T69" s="92">
        <v>400.7</v>
      </c>
      <c r="U69" s="174">
        <v>38.8</v>
      </c>
    </row>
    <row r="70" spans="1:21" s="56" customFormat="1" ht="14.25">
      <c r="A70" s="82" t="s">
        <v>29</v>
      </c>
      <c r="B70" s="107">
        <f t="shared" si="11"/>
        <v>1703.29</v>
      </c>
      <c r="C70" s="77">
        <f>B70/B72*100</f>
        <v>25.138947021436</v>
      </c>
      <c r="D70" s="96">
        <v>47.917951211887</v>
      </c>
      <c r="E70" s="96">
        <v>409.87</v>
      </c>
      <c r="F70" s="96">
        <v>0</v>
      </c>
      <c r="G70" s="96">
        <v>309.34</v>
      </c>
      <c r="H70" s="96">
        <v>0</v>
      </c>
      <c r="I70" s="131">
        <v>0</v>
      </c>
      <c r="J70" s="132">
        <v>26.37</v>
      </c>
      <c r="K70" s="146">
        <v>0</v>
      </c>
      <c r="L70" s="131">
        <v>0</v>
      </c>
      <c r="M70" s="131">
        <v>0</v>
      </c>
      <c r="N70" s="132">
        <v>1267.05</v>
      </c>
      <c r="O70" s="131">
        <v>187</v>
      </c>
      <c r="P70" s="96">
        <v>60.4</v>
      </c>
      <c r="Q70" s="96">
        <v>47.08</v>
      </c>
      <c r="R70" s="132">
        <v>34.42</v>
      </c>
      <c r="S70" s="103">
        <v>0</v>
      </c>
      <c r="T70" s="103">
        <v>0</v>
      </c>
      <c r="U70" s="103">
        <v>0</v>
      </c>
    </row>
    <row r="71" spans="1:21" s="56" customFormat="1" ht="14.25">
      <c r="A71" s="82" t="s">
        <v>32</v>
      </c>
      <c r="B71" s="107">
        <f t="shared" si="11"/>
        <v>1156.626334</v>
      </c>
      <c r="C71" s="77">
        <f>B71/B72*100</f>
        <v>17.0707091182498</v>
      </c>
      <c r="D71" s="99">
        <v>76.9019664843205</v>
      </c>
      <c r="E71" s="80">
        <v>66.845274</v>
      </c>
      <c r="F71" s="80">
        <v>0</v>
      </c>
      <c r="G71" s="80">
        <v>61.412342</v>
      </c>
      <c r="H71" s="99">
        <v>0</v>
      </c>
      <c r="I71" s="99">
        <v>358.3</v>
      </c>
      <c r="J71" s="139">
        <v>1.79106</v>
      </c>
      <c r="K71" s="140">
        <v>0</v>
      </c>
      <c r="L71" s="141">
        <v>0</v>
      </c>
      <c r="M71" s="141">
        <v>0</v>
      </c>
      <c r="N71" s="121">
        <v>729.69</v>
      </c>
      <c r="O71" s="142">
        <v>43</v>
      </c>
      <c r="P71" s="143">
        <v>13.1</v>
      </c>
      <c r="Q71" s="143">
        <v>38.8</v>
      </c>
      <c r="R71" s="175">
        <v>0</v>
      </c>
      <c r="S71" s="175">
        <v>0</v>
      </c>
      <c r="T71" s="175">
        <v>0</v>
      </c>
      <c r="U71" s="140">
        <v>0</v>
      </c>
    </row>
    <row r="72" spans="1:21" s="56" customFormat="1" ht="14.25">
      <c r="A72" s="82" t="s">
        <v>41</v>
      </c>
      <c r="B72" s="107">
        <f t="shared" si="11"/>
        <v>6775.502564</v>
      </c>
      <c r="D72" s="77">
        <v>28.75</v>
      </c>
      <c r="E72" s="94">
        <f aca="true" t="shared" si="12" ref="E72:U72">SUM(E69:E71)</f>
        <v>1014.286667</v>
      </c>
      <c r="F72" s="94">
        <f t="shared" si="12"/>
        <v>0</v>
      </c>
      <c r="G72" s="94">
        <f t="shared" si="12"/>
        <v>706.823735</v>
      </c>
      <c r="H72" s="94">
        <f t="shared" si="12"/>
        <v>136.241033</v>
      </c>
      <c r="I72" s="94">
        <f t="shared" si="12"/>
        <v>1268.6</v>
      </c>
      <c r="J72" s="94">
        <f t="shared" si="12"/>
        <v>197.308139</v>
      </c>
      <c r="K72" s="94">
        <f t="shared" si="12"/>
        <v>147.172</v>
      </c>
      <c r="L72" s="94">
        <f t="shared" si="12"/>
        <v>0</v>
      </c>
      <c r="M72" s="94">
        <f t="shared" si="12"/>
        <v>0</v>
      </c>
      <c r="N72" s="94">
        <f t="shared" si="12"/>
        <v>4011.894725</v>
      </c>
      <c r="O72" s="130">
        <f t="shared" si="12"/>
        <v>502</v>
      </c>
      <c r="P72" s="94">
        <f t="shared" si="12"/>
        <v>574.93</v>
      </c>
      <c r="Q72" s="94">
        <f t="shared" si="12"/>
        <v>531.24</v>
      </c>
      <c r="R72" s="94">
        <f t="shared" si="12"/>
        <v>979.106875000001</v>
      </c>
      <c r="S72" s="94">
        <f t="shared" si="12"/>
        <v>391</v>
      </c>
      <c r="T72" s="94">
        <f t="shared" si="12"/>
        <v>400.7</v>
      </c>
      <c r="U72" s="94">
        <f t="shared" si="12"/>
        <v>38.8</v>
      </c>
    </row>
    <row r="73" spans="1:21" s="56" customFormat="1" ht="17.25">
      <c r="A73" s="95" t="s">
        <v>50</v>
      </c>
      <c r="B73" s="95"/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</row>
    <row r="74" spans="1:21" s="56" customFormat="1" ht="14.25" customHeight="1">
      <c r="A74" s="63" t="s">
        <v>4</v>
      </c>
      <c r="B74" s="63" t="s">
        <v>5</v>
      </c>
      <c r="C74" s="64" t="s">
        <v>6</v>
      </c>
      <c r="D74" s="65" t="s">
        <v>7</v>
      </c>
      <c r="E74" s="66" t="s">
        <v>8</v>
      </c>
      <c r="F74" s="66"/>
      <c r="G74" s="67"/>
      <c r="H74" s="68" t="s">
        <v>9</v>
      </c>
      <c r="I74" s="110"/>
      <c r="J74" s="64" t="s">
        <v>10</v>
      </c>
      <c r="K74" s="64" t="s">
        <v>11</v>
      </c>
      <c r="L74" s="111" t="s">
        <v>12</v>
      </c>
      <c r="M74" s="112"/>
      <c r="N74" s="63" t="s">
        <v>13</v>
      </c>
      <c r="O74" s="63" t="s">
        <v>14</v>
      </c>
      <c r="P74" s="64" t="s">
        <v>43</v>
      </c>
      <c r="Q74" s="64" t="s">
        <v>16</v>
      </c>
      <c r="R74" s="64" t="s">
        <v>17</v>
      </c>
      <c r="S74" s="68" t="s">
        <v>18</v>
      </c>
      <c r="T74" s="110"/>
      <c r="U74" s="63" t="s">
        <v>19</v>
      </c>
    </row>
    <row r="75" spans="1:21" s="56" customFormat="1" ht="32.25">
      <c r="A75" s="69"/>
      <c r="B75" s="69"/>
      <c r="C75" s="70"/>
      <c r="D75" s="71"/>
      <c r="E75" s="72" t="s">
        <v>8</v>
      </c>
      <c r="F75" s="72" t="s">
        <v>20</v>
      </c>
      <c r="G75" s="73" t="s">
        <v>21</v>
      </c>
      <c r="H75" s="74" t="s">
        <v>22</v>
      </c>
      <c r="I75" s="74" t="s">
        <v>23</v>
      </c>
      <c r="J75" s="70"/>
      <c r="K75" s="70"/>
      <c r="L75" s="74" t="s">
        <v>24</v>
      </c>
      <c r="M75" s="74" t="s">
        <v>25</v>
      </c>
      <c r="N75" s="69"/>
      <c r="O75" s="69"/>
      <c r="P75" s="70"/>
      <c r="Q75" s="70"/>
      <c r="R75" s="70"/>
      <c r="S75" s="82" t="s">
        <v>26</v>
      </c>
      <c r="T75" s="161" t="s">
        <v>27</v>
      </c>
      <c r="U75" s="69"/>
    </row>
    <row r="76" spans="1:21" s="56" customFormat="1" ht="14.25">
      <c r="A76" s="82" t="s">
        <v>28</v>
      </c>
      <c r="B76" s="75">
        <f aca="true" t="shared" si="13" ref="B76:B80">SUM(H76:N76)+E76+F76</f>
        <v>3267.998908</v>
      </c>
      <c r="C76" s="77">
        <f>B76/B80*100</f>
        <v>70.7639500718201</v>
      </c>
      <c r="D76" s="75">
        <v>5.85797525668115</v>
      </c>
      <c r="E76" s="75">
        <v>502.244977</v>
      </c>
      <c r="F76" s="75">
        <v>0</v>
      </c>
      <c r="G76" s="75">
        <v>302.385337</v>
      </c>
      <c r="H76" s="75">
        <v>25.259976</v>
      </c>
      <c r="I76" s="75">
        <v>635.73</v>
      </c>
      <c r="J76" s="77">
        <v>169.635893</v>
      </c>
      <c r="K76" s="77">
        <v>263.937</v>
      </c>
      <c r="L76" s="103">
        <v>0</v>
      </c>
      <c r="M76" s="103">
        <v>0</v>
      </c>
      <c r="N76" s="102">
        <v>1671.191062</v>
      </c>
      <c r="O76" s="103">
        <v>333</v>
      </c>
      <c r="P76" s="193">
        <v>167.23</v>
      </c>
      <c r="Q76" s="193">
        <v>7721.21</v>
      </c>
      <c r="R76" s="102">
        <v>1680.040675</v>
      </c>
      <c r="S76" s="176">
        <v>409</v>
      </c>
      <c r="T76" s="177">
        <v>467.4</v>
      </c>
      <c r="U76" s="174">
        <v>40.33</v>
      </c>
    </row>
    <row r="77" spans="1:21" s="56" customFormat="1" ht="14.25">
      <c r="A77" s="82" t="s">
        <v>29</v>
      </c>
      <c r="B77" s="107">
        <f t="shared" si="13"/>
        <v>0</v>
      </c>
      <c r="C77" s="77">
        <f>B77/B80*100</f>
        <v>0</v>
      </c>
      <c r="D77" s="180">
        <v>-100</v>
      </c>
      <c r="E77" s="180">
        <v>0</v>
      </c>
      <c r="F77" s="180">
        <v>0</v>
      </c>
      <c r="G77" s="180">
        <v>0</v>
      </c>
      <c r="H77" s="180">
        <v>0</v>
      </c>
      <c r="I77" s="180">
        <v>0</v>
      </c>
      <c r="J77" s="180">
        <v>0</v>
      </c>
      <c r="K77" s="180">
        <v>0</v>
      </c>
      <c r="L77" s="194">
        <v>0</v>
      </c>
      <c r="M77" s="180">
        <v>0</v>
      </c>
      <c r="N77" s="180">
        <v>0</v>
      </c>
      <c r="O77" s="194">
        <v>0</v>
      </c>
      <c r="P77" s="180">
        <v>2</v>
      </c>
      <c r="Q77" s="180">
        <v>2.99</v>
      </c>
      <c r="R77" s="180">
        <v>0</v>
      </c>
      <c r="S77" s="194">
        <v>0</v>
      </c>
      <c r="T77" s="180">
        <v>0</v>
      </c>
      <c r="U77" s="180">
        <v>0</v>
      </c>
    </row>
    <row r="78" spans="1:21" s="56" customFormat="1" ht="14.25">
      <c r="A78" s="82" t="s">
        <v>32</v>
      </c>
      <c r="B78" s="107">
        <f t="shared" si="13"/>
        <v>1350.170237</v>
      </c>
      <c r="C78" s="77">
        <f>B78/B80*100</f>
        <v>29.2360499281799</v>
      </c>
      <c r="D78" s="99">
        <v>46.4906605353287</v>
      </c>
      <c r="E78" s="80">
        <v>310.782117</v>
      </c>
      <c r="F78" s="80">
        <v>1.201</v>
      </c>
      <c r="G78" s="80">
        <v>307.879644</v>
      </c>
      <c r="H78" s="99">
        <v>5</v>
      </c>
      <c r="I78" s="99">
        <v>151.6</v>
      </c>
      <c r="J78" s="139">
        <v>1.09712</v>
      </c>
      <c r="K78" s="140">
        <v>0</v>
      </c>
      <c r="L78" s="141">
        <v>0</v>
      </c>
      <c r="M78" s="141">
        <v>0</v>
      </c>
      <c r="N78" s="121">
        <v>880.49</v>
      </c>
      <c r="O78" s="142">
        <v>105</v>
      </c>
      <c r="P78" s="143">
        <v>13.4</v>
      </c>
      <c r="Q78" s="143">
        <v>0</v>
      </c>
      <c r="R78" s="175">
        <v>0</v>
      </c>
      <c r="S78" s="176">
        <v>0</v>
      </c>
      <c r="T78" s="175">
        <v>0</v>
      </c>
      <c r="U78" s="140">
        <v>0</v>
      </c>
    </row>
    <row r="79" spans="1:21" s="56" customFormat="1" ht="14.25">
      <c r="A79" s="82" t="s">
        <v>35</v>
      </c>
      <c r="B79" s="107">
        <f t="shared" si="13"/>
        <v>0</v>
      </c>
      <c r="C79" s="77">
        <f>B79/B80*100</f>
        <v>0</v>
      </c>
      <c r="D79" s="141">
        <v>0</v>
      </c>
      <c r="E79" s="141">
        <v>0</v>
      </c>
      <c r="F79" s="141">
        <v>0</v>
      </c>
      <c r="G79" s="141">
        <v>0</v>
      </c>
      <c r="H79" s="141">
        <v>0</v>
      </c>
      <c r="I79" s="141">
        <v>0</v>
      </c>
      <c r="J79" s="141">
        <v>0</v>
      </c>
      <c r="K79" s="141">
        <v>0</v>
      </c>
      <c r="L79" s="141">
        <v>0</v>
      </c>
      <c r="M79" s="141">
        <v>0</v>
      </c>
      <c r="N79" s="141">
        <v>0</v>
      </c>
      <c r="O79" s="141">
        <v>0</v>
      </c>
      <c r="P79" s="141">
        <v>0</v>
      </c>
      <c r="Q79" s="141">
        <v>0</v>
      </c>
      <c r="R79" s="141">
        <v>0</v>
      </c>
      <c r="S79" s="141">
        <v>0</v>
      </c>
      <c r="T79" s="141">
        <v>0</v>
      </c>
      <c r="U79" s="141">
        <v>0</v>
      </c>
    </row>
    <row r="80" spans="1:21" s="56" customFormat="1" ht="14.25">
      <c r="A80" s="82" t="s">
        <v>41</v>
      </c>
      <c r="B80" s="107">
        <f t="shared" si="13"/>
        <v>4618.169145</v>
      </c>
      <c r="C80" s="82"/>
      <c r="D80" s="77">
        <v>-15.95</v>
      </c>
      <c r="E80" s="94">
        <f aca="true" t="shared" si="14" ref="E80:U80">SUM(E76:E79)</f>
        <v>813.027094</v>
      </c>
      <c r="F80" s="94">
        <f t="shared" si="14"/>
        <v>1.201</v>
      </c>
      <c r="G80" s="94">
        <f t="shared" si="14"/>
        <v>610.264981</v>
      </c>
      <c r="H80" s="94">
        <f t="shared" si="14"/>
        <v>30.259976</v>
      </c>
      <c r="I80" s="94">
        <f t="shared" si="14"/>
        <v>787.33</v>
      </c>
      <c r="J80" s="94">
        <f t="shared" si="14"/>
        <v>170.733013</v>
      </c>
      <c r="K80" s="94">
        <f t="shared" si="14"/>
        <v>263.937</v>
      </c>
      <c r="L80" s="94">
        <f t="shared" si="14"/>
        <v>0</v>
      </c>
      <c r="M80" s="94">
        <f t="shared" si="14"/>
        <v>0</v>
      </c>
      <c r="N80" s="94">
        <f t="shared" si="14"/>
        <v>2551.681062</v>
      </c>
      <c r="O80" s="130">
        <f t="shared" si="14"/>
        <v>438</v>
      </c>
      <c r="P80" s="94">
        <f t="shared" si="14"/>
        <v>182.63</v>
      </c>
      <c r="Q80" s="94">
        <f t="shared" si="14"/>
        <v>7724.2</v>
      </c>
      <c r="R80" s="94">
        <f t="shared" si="14"/>
        <v>1680.040675</v>
      </c>
      <c r="S80" s="176">
        <f t="shared" si="14"/>
        <v>409</v>
      </c>
      <c r="T80" s="94">
        <f t="shared" si="14"/>
        <v>467.4</v>
      </c>
      <c r="U80" s="94">
        <f t="shared" si="14"/>
        <v>40.33</v>
      </c>
    </row>
    <row r="81" spans="1:21" s="56" customFormat="1" ht="17.25">
      <c r="A81" s="95" t="s">
        <v>51</v>
      </c>
      <c r="B81" s="95"/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/>
      <c r="T81" s="95"/>
      <c r="U81" s="95"/>
    </row>
    <row r="82" spans="1:21" s="56" customFormat="1" ht="14.25" customHeight="1">
      <c r="A82" s="63" t="s">
        <v>4</v>
      </c>
      <c r="B82" s="63" t="s">
        <v>5</v>
      </c>
      <c r="C82" s="64" t="s">
        <v>6</v>
      </c>
      <c r="D82" s="65" t="s">
        <v>7</v>
      </c>
      <c r="E82" s="66" t="s">
        <v>8</v>
      </c>
      <c r="F82" s="66"/>
      <c r="G82" s="67"/>
      <c r="H82" s="68" t="s">
        <v>9</v>
      </c>
      <c r="I82" s="110"/>
      <c r="J82" s="64" t="s">
        <v>10</v>
      </c>
      <c r="K82" s="64" t="s">
        <v>11</v>
      </c>
      <c r="L82" s="111" t="s">
        <v>12</v>
      </c>
      <c r="M82" s="112"/>
      <c r="N82" s="63" t="s">
        <v>13</v>
      </c>
      <c r="O82" s="63" t="s">
        <v>14</v>
      </c>
      <c r="P82" s="64" t="s">
        <v>43</v>
      </c>
      <c r="Q82" s="64" t="s">
        <v>16</v>
      </c>
      <c r="R82" s="64" t="s">
        <v>17</v>
      </c>
      <c r="S82" s="68" t="s">
        <v>18</v>
      </c>
      <c r="T82" s="110"/>
      <c r="U82" s="63" t="s">
        <v>19</v>
      </c>
    </row>
    <row r="83" spans="1:21" s="56" customFormat="1" ht="32.25">
      <c r="A83" s="69"/>
      <c r="B83" s="69"/>
      <c r="C83" s="70"/>
      <c r="D83" s="71"/>
      <c r="E83" s="72" t="s">
        <v>8</v>
      </c>
      <c r="F83" s="72" t="s">
        <v>20</v>
      </c>
      <c r="G83" s="73" t="s">
        <v>21</v>
      </c>
      <c r="H83" s="74" t="s">
        <v>22</v>
      </c>
      <c r="I83" s="74" t="s">
        <v>23</v>
      </c>
      <c r="J83" s="70"/>
      <c r="K83" s="70"/>
      <c r="L83" s="74" t="s">
        <v>24</v>
      </c>
      <c r="M83" s="74" t="s">
        <v>25</v>
      </c>
      <c r="N83" s="69"/>
      <c r="O83" s="69"/>
      <c r="P83" s="70"/>
      <c r="Q83" s="70"/>
      <c r="R83" s="70"/>
      <c r="S83" s="82" t="s">
        <v>26</v>
      </c>
      <c r="T83" s="161" t="s">
        <v>27</v>
      </c>
      <c r="U83" s="69"/>
    </row>
    <row r="84" spans="1:21" s="56" customFormat="1" ht="14.25">
      <c r="A84" s="82" t="s">
        <v>29</v>
      </c>
      <c r="B84" s="75">
        <f aca="true" t="shared" si="15" ref="B84:B88">SUM(H84:N84)+E84+F84</f>
        <v>5083.21</v>
      </c>
      <c r="C84" s="77">
        <f>B84/B88*100</f>
        <v>68.9330529370659</v>
      </c>
      <c r="D84" s="96">
        <v>-0.881751335203956</v>
      </c>
      <c r="E84" s="96">
        <v>1742.63</v>
      </c>
      <c r="F84" s="96">
        <v>0</v>
      </c>
      <c r="G84" s="96">
        <v>821.32</v>
      </c>
      <c r="H84" s="96">
        <v>0</v>
      </c>
      <c r="I84" s="131">
        <v>0</v>
      </c>
      <c r="J84" s="132">
        <v>294.8</v>
      </c>
      <c r="K84" s="146">
        <v>0</v>
      </c>
      <c r="L84" s="131">
        <v>0</v>
      </c>
      <c r="M84" s="131">
        <v>0</v>
      </c>
      <c r="N84" s="132">
        <v>3045.78</v>
      </c>
      <c r="O84" s="131">
        <v>379</v>
      </c>
      <c r="P84" s="96">
        <v>473.27</v>
      </c>
      <c r="Q84" s="96">
        <v>1964.98</v>
      </c>
      <c r="R84" s="132">
        <v>1854.47</v>
      </c>
      <c r="S84" s="103">
        <v>0</v>
      </c>
      <c r="T84" s="103">
        <v>0</v>
      </c>
      <c r="U84" s="103">
        <v>0</v>
      </c>
    </row>
    <row r="85" spans="1:21" s="56" customFormat="1" ht="14.25">
      <c r="A85" s="82" t="s">
        <v>30</v>
      </c>
      <c r="B85" s="75">
        <f t="shared" si="15"/>
        <v>0</v>
      </c>
      <c r="C85" s="77">
        <f>B85/B88*100</f>
        <v>0</v>
      </c>
      <c r="D85" s="103">
        <v>0</v>
      </c>
      <c r="E85" s="103">
        <v>0</v>
      </c>
      <c r="F85" s="103">
        <v>0</v>
      </c>
      <c r="G85" s="103">
        <v>0</v>
      </c>
      <c r="H85" s="103">
        <v>0</v>
      </c>
      <c r="I85" s="103">
        <v>0</v>
      </c>
      <c r="J85" s="103">
        <v>0</v>
      </c>
      <c r="K85" s="103">
        <v>0</v>
      </c>
      <c r="L85" s="103">
        <v>0</v>
      </c>
      <c r="M85" s="103">
        <v>0</v>
      </c>
      <c r="N85" s="103">
        <v>0</v>
      </c>
      <c r="O85" s="103">
        <v>0</v>
      </c>
      <c r="P85" s="103">
        <v>0</v>
      </c>
      <c r="Q85" s="103">
        <v>0</v>
      </c>
      <c r="R85" s="103">
        <v>0</v>
      </c>
      <c r="S85" s="103">
        <v>0</v>
      </c>
      <c r="T85" s="103">
        <v>0</v>
      </c>
      <c r="U85" s="103">
        <v>0</v>
      </c>
    </row>
    <row r="86" spans="1:21" s="56" customFormat="1" ht="14.25">
      <c r="A86" s="82" t="s">
        <v>32</v>
      </c>
      <c r="B86" s="75">
        <f t="shared" si="15"/>
        <v>1173.81574</v>
      </c>
      <c r="C86" s="77">
        <f>B86/B88*100</f>
        <v>15.9180326100596</v>
      </c>
      <c r="D86" s="99">
        <v>-22.0775668983464</v>
      </c>
      <c r="E86" s="80">
        <v>218.35156</v>
      </c>
      <c r="F86" s="80">
        <v>27.401</v>
      </c>
      <c r="G86" s="80">
        <v>189.342024</v>
      </c>
      <c r="H86" s="99">
        <v>17</v>
      </c>
      <c r="I86" s="99">
        <v>229.4</v>
      </c>
      <c r="J86" s="139">
        <v>2.45318</v>
      </c>
      <c r="K86" s="140">
        <v>0</v>
      </c>
      <c r="L86" s="141">
        <v>0</v>
      </c>
      <c r="M86" s="141">
        <v>0</v>
      </c>
      <c r="N86" s="121">
        <v>679.21</v>
      </c>
      <c r="O86" s="142">
        <v>76</v>
      </c>
      <c r="P86" s="143">
        <v>14.9</v>
      </c>
      <c r="Q86" s="143">
        <v>35.546</v>
      </c>
      <c r="R86" s="175">
        <v>0</v>
      </c>
      <c r="S86" s="135">
        <v>0</v>
      </c>
      <c r="T86" s="175">
        <v>0</v>
      </c>
      <c r="U86" s="140">
        <v>0</v>
      </c>
    </row>
    <row r="87" spans="1:21" s="56" customFormat="1" ht="14.25">
      <c r="A87" s="82" t="s">
        <v>38</v>
      </c>
      <c r="B87" s="75">
        <f t="shared" si="15"/>
        <v>1117.1</v>
      </c>
      <c r="C87" s="77">
        <f>B87/B88*100</f>
        <v>15.1489144528745</v>
      </c>
      <c r="D87" s="99" t="s">
        <v>46</v>
      </c>
      <c r="E87" s="80">
        <v>325.6</v>
      </c>
      <c r="F87" s="80">
        <v>0</v>
      </c>
      <c r="G87" s="80">
        <v>301.2</v>
      </c>
      <c r="H87" s="99">
        <v>118.5</v>
      </c>
      <c r="I87" s="99">
        <v>566</v>
      </c>
      <c r="J87" s="139">
        <v>0</v>
      </c>
      <c r="K87" s="140">
        <v>0</v>
      </c>
      <c r="L87" s="141">
        <v>0</v>
      </c>
      <c r="M87" s="141">
        <v>0</v>
      </c>
      <c r="N87" s="121">
        <v>107</v>
      </c>
      <c r="O87" s="142">
        <v>133</v>
      </c>
      <c r="P87" s="143">
        <v>4.5</v>
      </c>
      <c r="Q87" s="143">
        <v>0</v>
      </c>
      <c r="R87" s="175">
        <v>0</v>
      </c>
      <c r="S87" s="135">
        <v>0</v>
      </c>
      <c r="T87" s="175">
        <v>0</v>
      </c>
      <c r="U87" s="140">
        <v>0</v>
      </c>
    </row>
    <row r="88" spans="1:21" s="56" customFormat="1" ht="14.25">
      <c r="A88" s="82" t="s">
        <v>41</v>
      </c>
      <c r="B88" s="75">
        <f t="shared" si="15"/>
        <v>7374.12574</v>
      </c>
      <c r="C88" s="82"/>
      <c r="D88" s="75">
        <v>4.96</v>
      </c>
      <c r="E88" s="75">
        <f aca="true" t="shared" si="16" ref="E88:U88">SUM(E84:E87)</f>
        <v>2286.58156</v>
      </c>
      <c r="F88" s="75">
        <f t="shared" si="16"/>
        <v>27.401</v>
      </c>
      <c r="G88" s="75">
        <f t="shared" si="16"/>
        <v>1311.862024</v>
      </c>
      <c r="H88" s="75">
        <f t="shared" si="16"/>
        <v>135.5</v>
      </c>
      <c r="I88" s="75">
        <f t="shared" si="16"/>
        <v>795.4</v>
      </c>
      <c r="J88" s="75">
        <f t="shared" si="16"/>
        <v>297.25318</v>
      </c>
      <c r="K88" s="75">
        <f t="shared" si="16"/>
        <v>0</v>
      </c>
      <c r="L88" s="75">
        <f t="shared" si="16"/>
        <v>0</v>
      </c>
      <c r="M88" s="75">
        <f t="shared" si="16"/>
        <v>0</v>
      </c>
      <c r="N88" s="75">
        <f t="shared" si="16"/>
        <v>3831.99</v>
      </c>
      <c r="O88" s="85">
        <f t="shared" si="16"/>
        <v>588</v>
      </c>
      <c r="P88" s="75">
        <f t="shared" si="16"/>
        <v>492.67</v>
      </c>
      <c r="Q88" s="75">
        <f t="shared" si="16"/>
        <v>2000.526</v>
      </c>
      <c r="R88" s="75">
        <f t="shared" si="16"/>
        <v>1854.47</v>
      </c>
      <c r="S88" s="135">
        <f t="shared" si="16"/>
        <v>0</v>
      </c>
      <c r="T88" s="75">
        <f t="shared" si="16"/>
        <v>0</v>
      </c>
      <c r="U88" s="75">
        <f t="shared" si="16"/>
        <v>0</v>
      </c>
    </row>
    <row r="89" spans="1:21" s="56" customFormat="1" ht="17.25">
      <c r="A89" s="95" t="s">
        <v>52</v>
      </c>
      <c r="B89" s="95"/>
      <c r="C89" s="95"/>
      <c r="D89" s="95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  <c r="R89" s="95"/>
      <c r="S89" s="95"/>
      <c r="T89" s="95"/>
      <c r="U89" s="95"/>
    </row>
    <row r="90" spans="1:21" s="56" customFormat="1" ht="14.25" customHeight="1">
      <c r="A90" s="63" t="s">
        <v>4</v>
      </c>
      <c r="B90" s="63" t="s">
        <v>5</v>
      </c>
      <c r="C90" s="64" t="s">
        <v>6</v>
      </c>
      <c r="D90" s="65" t="s">
        <v>7</v>
      </c>
      <c r="E90" s="66" t="s">
        <v>8</v>
      </c>
      <c r="F90" s="66"/>
      <c r="G90" s="67"/>
      <c r="H90" s="68" t="s">
        <v>9</v>
      </c>
      <c r="I90" s="110"/>
      <c r="J90" s="64" t="s">
        <v>10</v>
      </c>
      <c r="K90" s="64" t="s">
        <v>11</v>
      </c>
      <c r="L90" s="111" t="s">
        <v>12</v>
      </c>
      <c r="M90" s="112"/>
      <c r="N90" s="63" t="s">
        <v>13</v>
      </c>
      <c r="O90" s="63" t="s">
        <v>14</v>
      </c>
      <c r="P90" s="64" t="s">
        <v>43</v>
      </c>
      <c r="Q90" s="64" t="s">
        <v>16</v>
      </c>
      <c r="R90" s="64" t="s">
        <v>17</v>
      </c>
      <c r="S90" s="68" t="s">
        <v>18</v>
      </c>
      <c r="T90" s="110"/>
      <c r="U90" s="63" t="s">
        <v>19</v>
      </c>
    </row>
    <row r="91" spans="1:21" s="56" customFormat="1" ht="32.25">
      <c r="A91" s="69"/>
      <c r="B91" s="69"/>
      <c r="C91" s="70"/>
      <c r="D91" s="71"/>
      <c r="E91" s="72" t="s">
        <v>8</v>
      </c>
      <c r="F91" s="72" t="s">
        <v>20</v>
      </c>
      <c r="G91" s="73" t="s">
        <v>21</v>
      </c>
      <c r="H91" s="74" t="s">
        <v>22</v>
      </c>
      <c r="I91" s="74" t="s">
        <v>23</v>
      </c>
      <c r="J91" s="70"/>
      <c r="K91" s="70"/>
      <c r="L91" s="74" t="s">
        <v>24</v>
      </c>
      <c r="M91" s="74" t="s">
        <v>25</v>
      </c>
      <c r="N91" s="69"/>
      <c r="O91" s="69"/>
      <c r="P91" s="70"/>
      <c r="Q91" s="70"/>
      <c r="R91" s="70"/>
      <c r="S91" s="82" t="s">
        <v>26</v>
      </c>
      <c r="T91" s="161" t="s">
        <v>27</v>
      </c>
      <c r="U91" s="69"/>
    </row>
    <row r="92" spans="1:21" s="56" customFormat="1" ht="14.25">
      <c r="A92" s="82" t="s">
        <v>28</v>
      </c>
      <c r="B92" s="75">
        <f aca="true" t="shared" si="17" ref="B92:B105">SUM(H92:N92)+E92+F92</f>
        <v>11937.049131</v>
      </c>
      <c r="C92" s="77">
        <f>B92/B105*100</f>
        <v>10.2998235517802</v>
      </c>
      <c r="D92" s="77">
        <v>0.843356801681475</v>
      </c>
      <c r="E92" s="75">
        <v>2001.26</v>
      </c>
      <c r="F92" s="75">
        <v>0</v>
      </c>
      <c r="G92" s="75">
        <v>1245.08</v>
      </c>
      <c r="H92" s="75">
        <v>187.21</v>
      </c>
      <c r="I92" s="195">
        <v>3277.019131</v>
      </c>
      <c r="J92" s="77">
        <v>371.272</v>
      </c>
      <c r="K92" s="77">
        <v>294.728</v>
      </c>
      <c r="L92" s="103">
        <v>0</v>
      </c>
      <c r="M92" s="102">
        <v>0</v>
      </c>
      <c r="N92" s="102">
        <v>5805.56</v>
      </c>
      <c r="O92" s="103">
        <v>798</v>
      </c>
      <c r="P92" s="92">
        <v>473.21</v>
      </c>
      <c r="Q92" s="92">
        <v>2581.3</v>
      </c>
      <c r="R92" s="102">
        <v>2604.4</v>
      </c>
      <c r="S92" s="150">
        <v>2035</v>
      </c>
      <c r="T92" s="92">
        <v>4695.32</v>
      </c>
      <c r="U92" s="174">
        <v>128.88</v>
      </c>
    </row>
    <row r="93" spans="1:21" s="56" customFormat="1" ht="14.25">
      <c r="A93" s="82" t="s">
        <v>29</v>
      </c>
      <c r="B93" s="75">
        <f t="shared" si="17"/>
        <v>20327.92</v>
      </c>
      <c r="C93" s="77">
        <f>B93/B105*100</f>
        <v>17.5398448039364</v>
      </c>
      <c r="D93" s="77">
        <v>14.1672910097959</v>
      </c>
      <c r="E93" s="75">
        <v>4695.1</v>
      </c>
      <c r="F93" s="75">
        <v>0</v>
      </c>
      <c r="G93" s="102">
        <v>4149.21</v>
      </c>
      <c r="H93" s="75">
        <v>0</v>
      </c>
      <c r="I93" s="75">
        <v>0</v>
      </c>
      <c r="J93" s="124">
        <v>405.75</v>
      </c>
      <c r="K93" s="124">
        <v>476.24</v>
      </c>
      <c r="L93" s="103">
        <v>0</v>
      </c>
      <c r="M93" s="103">
        <v>0</v>
      </c>
      <c r="N93" s="124">
        <v>14750.83</v>
      </c>
      <c r="O93" s="85">
        <v>1757</v>
      </c>
      <c r="P93" s="75">
        <v>271.09</v>
      </c>
      <c r="Q93" s="75">
        <v>1114.28</v>
      </c>
      <c r="R93" s="92">
        <v>659.78</v>
      </c>
      <c r="S93" s="103">
        <v>0</v>
      </c>
      <c r="T93" s="103">
        <v>0</v>
      </c>
      <c r="U93" s="103">
        <v>0</v>
      </c>
    </row>
    <row r="94" spans="1:21" s="56" customFormat="1" ht="14.25">
      <c r="A94" s="82" t="s">
        <v>30</v>
      </c>
      <c r="B94" s="181">
        <f t="shared" si="17"/>
        <v>1872.09355</v>
      </c>
      <c r="C94" s="77">
        <f>B94/B105*100</f>
        <v>1.61532662099468</v>
      </c>
      <c r="D94" s="97">
        <v>-16.2570003099589</v>
      </c>
      <c r="E94" s="182">
        <v>521.2622</v>
      </c>
      <c r="F94" s="182">
        <v>3.0574</v>
      </c>
      <c r="G94" s="182">
        <v>454.03035</v>
      </c>
      <c r="H94" s="134">
        <v>101.635</v>
      </c>
      <c r="I94" s="134">
        <v>0</v>
      </c>
      <c r="J94" s="134">
        <v>100.17895</v>
      </c>
      <c r="K94" s="135">
        <v>0</v>
      </c>
      <c r="L94" s="136">
        <v>0</v>
      </c>
      <c r="M94" s="135">
        <v>0</v>
      </c>
      <c r="N94" s="147">
        <v>1145.96</v>
      </c>
      <c r="O94" s="196">
        <v>36</v>
      </c>
      <c r="P94" s="197">
        <v>366.79</v>
      </c>
      <c r="Q94" s="197">
        <v>2498.01</v>
      </c>
      <c r="R94" s="135">
        <v>5090.71</v>
      </c>
      <c r="S94" s="135">
        <v>163</v>
      </c>
      <c r="T94" s="135">
        <v>181.45</v>
      </c>
      <c r="U94" s="204">
        <v>183.7</v>
      </c>
    </row>
    <row r="95" spans="1:21" s="56" customFormat="1" ht="14.25">
      <c r="A95" s="82" t="s">
        <v>31</v>
      </c>
      <c r="B95" s="181">
        <f t="shared" si="17"/>
        <v>3932.63</v>
      </c>
      <c r="C95" s="77">
        <f>B95/B105*100</f>
        <v>3.39325026226511</v>
      </c>
      <c r="D95" s="89">
        <v>1.52285705434682</v>
      </c>
      <c r="E95" s="75">
        <v>590.4</v>
      </c>
      <c r="F95" s="75">
        <v>0</v>
      </c>
      <c r="G95" s="75">
        <v>422.77</v>
      </c>
      <c r="H95" s="102">
        <v>93.81</v>
      </c>
      <c r="I95" s="85">
        <v>0</v>
      </c>
      <c r="J95" s="75">
        <v>23.42</v>
      </c>
      <c r="K95" s="103">
        <v>0</v>
      </c>
      <c r="L95" s="103">
        <v>0</v>
      </c>
      <c r="M95" s="103">
        <v>0</v>
      </c>
      <c r="N95" s="102">
        <v>3225</v>
      </c>
      <c r="O95" s="103">
        <v>182</v>
      </c>
      <c r="P95" s="92">
        <v>9.88</v>
      </c>
      <c r="Q95" s="92">
        <v>2123.25</v>
      </c>
      <c r="R95" s="92">
        <v>1057.2</v>
      </c>
      <c r="S95" s="103">
        <v>0</v>
      </c>
      <c r="T95" s="103">
        <v>0</v>
      </c>
      <c r="U95" s="75">
        <v>114.83</v>
      </c>
    </row>
    <row r="96" spans="1:21" s="56" customFormat="1" ht="14.25">
      <c r="A96" s="82" t="s">
        <v>32</v>
      </c>
      <c r="B96" s="181">
        <f t="shared" si="17"/>
        <v>11578.647156</v>
      </c>
      <c r="C96" s="77">
        <f>B96/B105*100</f>
        <v>9.99057818782143</v>
      </c>
      <c r="D96" s="139">
        <v>58.9209783044774</v>
      </c>
      <c r="E96" s="80">
        <v>2201.220016</v>
      </c>
      <c r="F96" s="80">
        <v>129.9729</v>
      </c>
      <c r="G96" s="80">
        <v>1740.718677</v>
      </c>
      <c r="H96" s="99">
        <v>232.02</v>
      </c>
      <c r="I96" s="99">
        <v>5467.8</v>
      </c>
      <c r="J96" s="139">
        <v>21.66424</v>
      </c>
      <c r="K96" s="140">
        <v>0</v>
      </c>
      <c r="L96" s="141">
        <v>0</v>
      </c>
      <c r="M96" s="141">
        <v>0</v>
      </c>
      <c r="N96" s="121">
        <v>3525.97</v>
      </c>
      <c r="O96" s="142">
        <v>572</v>
      </c>
      <c r="P96" s="143">
        <v>83.3</v>
      </c>
      <c r="Q96" s="139">
        <v>526.0156</v>
      </c>
      <c r="R96" s="175">
        <v>535.789</v>
      </c>
      <c r="S96" s="150">
        <v>379</v>
      </c>
      <c r="T96" s="175">
        <v>312.5</v>
      </c>
      <c r="U96" s="140">
        <v>0</v>
      </c>
    </row>
    <row r="97" spans="1:21" s="56" customFormat="1" ht="14.25">
      <c r="A97" s="82" t="s">
        <v>33</v>
      </c>
      <c r="B97" s="181">
        <f t="shared" si="17"/>
        <v>7198</v>
      </c>
      <c r="C97" s="77">
        <f>B97/B105*100</f>
        <v>6.21075854778717</v>
      </c>
      <c r="D97" s="183">
        <v>-26.661361693543</v>
      </c>
      <c r="E97" s="158">
        <v>355.4</v>
      </c>
      <c r="F97" s="158">
        <v>452.28</v>
      </c>
      <c r="G97" s="158">
        <v>291.17</v>
      </c>
      <c r="H97" s="158">
        <v>983.62</v>
      </c>
      <c r="I97" s="158">
        <v>4555.5</v>
      </c>
      <c r="J97" s="198">
        <v>16</v>
      </c>
      <c r="K97" s="109">
        <v>0</v>
      </c>
      <c r="L97" s="109">
        <v>0</v>
      </c>
      <c r="M97" s="109">
        <v>0</v>
      </c>
      <c r="N97" s="158">
        <v>835.2</v>
      </c>
      <c r="O97" s="199">
        <v>216</v>
      </c>
      <c r="P97" s="158">
        <v>74.92</v>
      </c>
      <c r="Q97" s="158">
        <v>790.74</v>
      </c>
      <c r="R97" s="158">
        <v>885.34</v>
      </c>
      <c r="S97" s="150">
        <v>16</v>
      </c>
      <c r="T97" s="158">
        <v>20.17</v>
      </c>
      <c r="U97" s="109">
        <v>0</v>
      </c>
    </row>
    <row r="98" spans="1:21" s="56" customFormat="1" ht="14.25">
      <c r="A98" s="82" t="s">
        <v>34</v>
      </c>
      <c r="B98" s="181">
        <f t="shared" si="17"/>
        <v>9038.17</v>
      </c>
      <c r="C98" s="77">
        <f>B98/B105*100</f>
        <v>7.79854009222751</v>
      </c>
      <c r="D98" s="89">
        <v>-70.0992014274832</v>
      </c>
      <c r="E98" s="92">
        <v>342.81</v>
      </c>
      <c r="F98" s="92">
        <v>0</v>
      </c>
      <c r="G98" s="92">
        <v>295.2162</v>
      </c>
      <c r="H98" s="102">
        <v>810.38</v>
      </c>
      <c r="I98" s="102">
        <v>5227.35</v>
      </c>
      <c r="J98" s="102">
        <v>18.6</v>
      </c>
      <c r="K98" s="85">
        <v>0</v>
      </c>
      <c r="L98" s="85">
        <v>0</v>
      </c>
      <c r="M98" s="85">
        <v>0</v>
      </c>
      <c r="N98" s="102">
        <v>2639.03</v>
      </c>
      <c r="O98" s="200">
        <v>239</v>
      </c>
      <c r="P98" s="102">
        <v>62.69</v>
      </c>
      <c r="Q98" s="102">
        <v>3433.57</v>
      </c>
      <c r="R98" s="102">
        <v>11628.49</v>
      </c>
      <c r="S98" s="150">
        <v>93</v>
      </c>
      <c r="T98" s="102">
        <v>378.9</v>
      </c>
      <c r="U98" s="102">
        <v>112.12</v>
      </c>
    </row>
    <row r="99" spans="1:21" s="56" customFormat="1" ht="14.25">
      <c r="A99" s="82" t="s">
        <v>35</v>
      </c>
      <c r="B99" s="181">
        <f t="shared" si="17"/>
        <v>6634</v>
      </c>
      <c r="C99" s="77">
        <f>B99/B105*100</f>
        <v>5.72411394915534</v>
      </c>
      <c r="D99" s="89">
        <v>20.33</v>
      </c>
      <c r="E99" s="103">
        <v>0</v>
      </c>
      <c r="F99" s="103">
        <v>0</v>
      </c>
      <c r="G99" s="103">
        <v>0</v>
      </c>
      <c r="H99" s="89">
        <v>547</v>
      </c>
      <c r="I99" s="89">
        <v>5599</v>
      </c>
      <c r="J99" s="103">
        <v>0</v>
      </c>
      <c r="K99" s="103">
        <v>0</v>
      </c>
      <c r="L99" s="103">
        <v>0</v>
      </c>
      <c r="M99" s="103">
        <v>0</v>
      </c>
      <c r="N99" s="102">
        <v>488</v>
      </c>
      <c r="O99" s="103">
        <v>23</v>
      </c>
      <c r="P99" s="103">
        <v>3.1</v>
      </c>
      <c r="Q99" s="103">
        <v>0</v>
      </c>
      <c r="R99" s="92">
        <v>180</v>
      </c>
      <c r="S99" s="103">
        <v>8</v>
      </c>
      <c r="T99" s="103">
        <v>8.82</v>
      </c>
      <c r="U99" s="103">
        <v>0</v>
      </c>
    </row>
    <row r="100" spans="1:21" s="56" customFormat="1" ht="14.25">
      <c r="A100" s="82" t="s">
        <v>36</v>
      </c>
      <c r="B100" s="181">
        <f t="shared" si="17"/>
        <v>2833.23</v>
      </c>
      <c r="C100" s="77">
        <f>B100/B105*100</f>
        <v>2.44463843294624</v>
      </c>
      <c r="D100" s="87">
        <v>-85.8458880721946</v>
      </c>
      <c r="E100" s="88">
        <v>134.52</v>
      </c>
      <c r="F100" s="88">
        <v>0</v>
      </c>
      <c r="G100" s="88">
        <v>114.12</v>
      </c>
      <c r="H100" s="88">
        <v>107.28</v>
      </c>
      <c r="I100" s="87">
        <v>1898.2</v>
      </c>
      <c r="J100" s="88">
        <v>0</v>
      </c>
      <c r="K100" s="201">
        <v>0</v>
      </c>
      <c r="L100" s="129">
        <v>0</v>
      </c>
      <c r="M100" s="129">
        <v>0</v>
      </c>
      <c r="N100" s="128">
        <v>693.23</v>
      </c>
      <c r="O100" s="129">
        <v>138</v>
      </c>
      <c r="P100" s="155">
        <v>0</v>
      </c>
      <c r="Q100" s="155">
        <v>4.46</v>
      </c>
      <c r="R100" s="129">
        <v>5494.86</v>
      </c>
      <c r="S100" s="129">
        <v>40</v>
      </c>
      <c r="T100" s="129">
        <v>144.58</v>
      </c>
      <c r="U100" s="88">
        <v>24.62</v>
      </c>
    </row>
    <row r="101" spans="1:21" s="56" customFormat="1" ht="14.25">
      <c r="A101" s="82" t="s">
        <v>37</v>
      </c>
      <c r="B101" s="181">
        <f t="shared" si="17"/>
        <v>19316.33</v>
      </c>
      <c r="C101" s="77">
        <f>B101/B105*100</f>
        <v>16.6669993969683</v>
      </c>
      <c r="D101" s="89">
        <v>23.0609127095364</v>
      </c>
      <c r="E101" s="102">
        <v>169.51</v>
      </c>
      <c r="F101" s="102">
        <v>4.25</v>
      </c>
      <c r="G101" s="102">
        <v>28.76</v>
      </c>
      <c r="H101" s="116">
        <v>797.4</v>
      </c>
      <c r="I101" s="102">
        <v>18081.7</v>
      </c>
      <c r="J101" s="102">
        <v>0</v>
      </c>
      <c r="K101" s="103">
        <v>0</v>
      </c>
      <c r="L101" s="103">
        <v>0</v>
      </c>
      <c r="M101" s="103">
        <v>0</v>
      </c>
      <c r="N101" s="102">
        <v>263.47</v>
      </c>
      <c r="O101" s="103">
        <v>117</v>
      </c>
      <c r="P101" s="103">
        <v>10.18</v>
      </c>
      <c r="Q101" s="103">
        <v>0</v>
      </c>
      <c r="R101" s="103">
        <v>10203.75</v>
      </c>
      <c r="S101" s="116">
        <v>27</v>
      </c>
      <c r="T101" s="103">
        <v>230.95</v>
      </c>
      <c r="U101" s="102">
        <v>86.07</v>
      </c>
    </row>
    <row r="102" spans="1:21" s="56" customFormat="1" ht="14.25">
      <c r="A102" s="82" t="s">
        <v>38</v>
      </c>
      <c r="B102" s="181">
        <f t="shared" si="17"/>
        <v>17173.29</v>
      </c>
      <c r="C102" s="77">
        <f>B102/B105*100</f>
        <v>14.8178879773726</v>
      </c>
      <c r="D102" s="89">
        <v>617.90488850987</v>
      </c>
      <c r="E102" s="92">
        <v>1794.13</v>
      </c>
      <c r="F102" s="92">
        <v>0</v>
      </c>
      <c r="G102" s="92">
        <v>1654.08</v>
      </c>
      <c r="H102" s="92">
        <v>2465.6</v>
      </c>
      <c r="I102" s="92">
        <v>11707</v>
      </c>
      <c r="J102" s="92">
        <v>52.81</v>
      </c>
      <c r="K102" s="150">
        <v>0</v>
      </c>
      <c r="L102" s="150">
        <v>0</v>
      </c>
      <c r="M102" s="150">
        <v>0</v>
      </c>
      <c r="N102" s="92">
        <v>1153.75</v>
      </c>
      <c r="O102" s="116">
        <v>563</v>
      </c>
      <c r="P102" s="92">
        <v>98.64</v>
      </c>
      <c r="Q102" s="92">
        <v>2167</v>
      </c>
      <c r="R102" s="92">
        <v>5035.7</v>
      </c>
      <c r="S102" s="150">
        <v>19</v>
      </c>
      <c r="T102" s="92">
        <v>175.27</v>
      </c>
      <c r="U102" s="92">
        <v>213.04377</v>
      </c>
    </row>
    <row r="103" spans="1:21" s="56" customFormat="1" ht="14.25">
      <c r="A103" s="82" t="s">
        <v>39</v>
      </c>
      <c r="B103" s="181">
        <f t="shared" si="17"/>
        <v>3817.62</v>
      </c>
      <c r="C103" s="77">
        <f>B103/B105*100</f>
        <v>3.29401445501574</v>
      </c>
      <c r="D103" s="89">
        <v>-50.558282085436</v>
      </c>
      <c r="E103" s="184">
        <v>0</v>
      </c>
      <c r="F103" s="184">
        <v>0</v>
      </c>
      <c r="G103" s="184">
        <v>0</v>
      </c>
      <c r="H103" s="91">
        <v>831.92</v>
      </c>
      <c r="I103" s="93">
        <v>2798.1</v>
      </c>
      <c r="J103" s="91">
        <v>0</v>
      </c>
      <c r="K103" s="202">
        <v>0</v>
      </c>
      <c r="L103" s="202">
        <v>0</v>
      </c>
      <c r="M103" s="202">
        <v>0</v>
      </c>
      <c r="N103" s="116">
        <v>187.6</v>
      </c>
      <c r="O103" s="116">
        <v>4</v>
      </c>
      <c r="P103" s="116">
        <v>0</v>
      </c>
      <c r="Q103" s="116">
        <v>0</v>
      </c>
      <c r="R103" s="116">
        <v>342.18</v>
      </c>
      <c r="S103" s="205">
        <v>1</v>
      </c>
      <c r="T103" s="89">
        <v>10</v>
      </c>
      <c r="U103" s="89">
        <v>0.0005</v>
      </c>
    </row>
    <row r="104" spans="1:21" s="56" customFormat="1" ht="14.25">
      <c r="A104" s="82" t="s">
        <v>40</v>
      </c>
      <c r="B104" s="181">
        <f t="shared" si="17"/>
        <v>236.686443</v>
      </c>
      <c r="C104" s="77">
        <f>B104/B105*100</f>
        <v>0.204223721729313</v>
      </c>
      <c r="D104" s="89">
        <v>122.023335</v>
      </c>
      <c r="E104" s="90">
        <v>0</v>
      </c>
      <c r="F104" s="90">
        <v>98.81977</v>
      </c>
      <c r="G104" s="90">
        <v>0</v>
      </c>
      <c r="H104" s="91">
        <v>0</v>
      </c>
      <c r="I104" s="93">
        <v>5.86436</v>
      </c>
      <c r="J104" s="93">
        <v>0</v>
      </c>
      <c r="K104" s="202">
        <v>0</v>
      </c>
      <c r="L104" s="202">
        <v>0</v>
      </c>
      <c r="M104" s="202">
        <v>29.002313</v>
      </c>
      <c r="N104" s="116">
        <v>103</v>
      </c>
      <c r="O104" s="89">
        <v>0.596758</v>
      </c>
      <c r="P104" s="89">
        <v>8.871262</v>
      </c>
      <c r="Q104" s="89">
        <v>0</v>
      </c>
      <c r="R104" s="116">
        <v>0</v>
      </c>
      <c r="S104" s="205">
        <v>0</v>
      </c>
      <c r="T104" s="89">
        <v>9.226899</v>
      </c>
      <c r="U104" s="89"/>
    </row>
    <row r="105" spans="1:21" s="56" customFormat="1" ht="14.25">
      <c r="A105" s="82" t="s">
        <v>41</v>
      </c>
      <c r="B105" s="181">
        <f t="shared" si="17"/>
        <v>115895.66628</v>
      </c>
      <c r="C105" s="77"/>
      <c r="D105" s="77">
        <v>-10.96</v>
      </c>
      <c r="E105" s="75">
        <f aca="true" t="shared" si="18" ref="E105:U105">SUM(E92:E104)</f>
        <v>12805.612216</v>
      </c>
      <c r="F105" s="75">
        <f t="shared" si="18"/>
        <v>688.38007</v>
      </c>
      <c r="G105" s="75">
        <f t="shared" si="18"/>
        <v>10395.155227</v>
      </c>
      <c r="H105" s="75">
        <f t="shared" si="18"/>
        <v>7157.875</v>
      </c>
      <c r="I105" s="75">
        <f t="shared" si="18"/>
        <v>58617.533491</v>
      </c>
      <c r="J105" s="75">
        <f t="shared" si="18"/>
        <v>1009.69519</v>
      </c>
      <c r="K105" s="75">
        <f t="shared" si="18"/>
        <v>770.968</v>
      </c>
      <c r="L105" s="75">
        <f t="shared" si="18"/>
        <v>0</v>
      </c>
      <c r="M105" s="75">
        <f t="shared" si="18"/>
        <v>29.002313</v>
      </c>
      <c r="N105" s="75">
        <f t="shared" si="18"/>
        <v>34816.6</v>
      </c>
      <c r="O105" s="85">
        <f t="shared" si="18"/>
        <v>4645.596758</v>
      </c>
      <c r="P105" s="75">
        <f t="shared" si="18"/>
        <v>1462.671262</v>
      </c>
      <c r="Q105" s="75">
        <f t="shared" si="18"/>
        <v>15238.6256</v>
      </c>
      <c r="R105" s="75">
        <f t="shared" si="18"/>
        <v>43718.199</v>
      </c>
      <c r="S105" s="85">
        <f t="shared" si="18"/>
        <v>2781</v>
      </c>
      <c r="T105" s="75">
        <f t="shared" si="18"/>
        <v>6167.186899</v>
      </c>
      <c r="U105" s="75">
        <f t="shared" si="18"/>
        <v>863.26427</v>
      </c>
    </row>
    <row r="106" spans="1:21" s="56" customFormat="1" ht="14.25">
      <c r="A106" s="185"/>
      <c r="B106" s="186"/>
      <c r="C106" s="185"/>
      <c r="D106" s="185"/>
      <c r="E106" s="186"/>
      <c r="F106" s="186"/>
      <c r="G106" s="186"/>
      <c r="H106" s="186"/>
      <c r="I106" s="186"/>
      <c r="J106" s="186"/>
      <c r="K106" s="186"/>
      <c r="L106" s="186"/>
      <c r="M106" s="186"/>
      <c r="N106" s="186"/>
      <c r="O106" s="203"/>
      <c r="P106" s="203"/>
      <c r="Q106" s="203"/>
      <c r="R106" s="203"/>
      <c r="S106" s="203"/>
      <c r="T106" s="186"/>
      <c r="U106" s="186"/>
    </row>
    <row r="107" spans="1:21" s="56" customFormat="1" ht="15">
      <c r="A107" s="162" t="s">
        <v>53</v>
      </c>
      <c r="B107" s="187">
        <f aca="true" t="shared" si="19" ref="B107:G107">B105+B88+B80+B72+B65+B55+B44+B31</f>
        <v>213698.381154</v>
      </c>
      <c r="C107" s="187"/>
      <c r="D107" s="159"/>
      <c r="E107" s="159">
        <f t="shared" si="19"/>
        <v>32966.713078</v>
      </c>
      <c r="F107" s="159"/>
      <c r="G107" s="188">
        <f t="shared" si="19"/>
        <v>25093.74055</v>
      </c>
      <c r="H107" s="159"/>
      <c r="I107" s="159"/>
      <c r="J107" s="159"/>
      <c r="K107" s="159"/>
      <c r="L107" s="159"/>
      <c r="M107" s="159"/>
      <c r="N107" s="159"/>
      <c r="O107" s="159"/>
      <c r="P107" s="159"/>
      <c r="Q107" s="159"/>
      <c r="R107" s="159"/>
      <c r="S107" s="206"/>
      <c r="T107" s="159"/>
      <c r="U107" s="173"/>
    </row>
    <row r="108" spans="1:20" s="56" customFormat="1" ht="15">
      <c r="A108" s="189" t="s">
        <v>28</v>
      </c>
      <c r="B108" s="190">
        <f>B92+B76+B69+B59+B48+B35+B24</f>
        <v>50022.526131</v>
      </c>
      <c r="C108" s="188"/>
      <c r="D108" s="191"/>
      <c r="G108" s="159"/>
      <c r="H108" s="189"/>
      <c r="I108" s="189"/>
      <c r="J108" s="189"/>
      <c r="K108" s="189"/>
      <c r="L108" s="189"/>
      <c r="M108" s="189"/>
      <c r="N108" s="189"/>
      <c r="O108" s="189"/>
      <c r="P108" s="189"/>
      <c r="Q108" s="189"/>
      <c r="R108" s="189"/>
      <c r="S108" s="207"/>
      <c r="T108" s="173"/>
    </row>
    <row r="109" spans="1:20" s="56" customFormat="1" ht="14.25">
      <c r="A109" s="189" t="s">
        <v>54</v>
      </c>
      <c r="B109" s="190">
        <f>B93+B84+B77+B70+B60+B49+B36+B25</f>
        <v>36926.96</v>
      </c>
      <c r="C109" s="188"/>
      <c r="D109" s="188"/>
      <c r="H109" s="189"/>
      <c r="I109" s="189"/>
      <c r="J109" s="189"/>
      <c r="K109" s="189"/>
      <c r="L109" s="188"/>
      <c r="M109" s="188"/>
      <c r="N109" s="189"/>
      <c r="O109" s="189"/>
      <c r="P109" s="189"/>
      <c r="Q109" s="189"/>
      <c r="R109" s="189"/>
      <c r="S109" s="207"/>
      <c r="T109" s="173"/>
    </row>
    <row r="110" spans="1:20" s="56" customFormat="1" ht="14.25">
      <c r="A110" s="189" t="s">
        <v>30</v>
      </c>
      <c r="B110" s="190">
        <f>B94+B85+B61+B50+B37+B26</f>
        <v>8887.268597</v>
      </c>
      <c r="C110" s="188"/>
      <c r="D110" s="188"/>
      <c r="H110" s="189"/>
      <c r="I110" s="189"/>
      <c r="J110" s="189"/>
      <c r="K110" s="189"/>
      <c r="L110" s="188"/>
      <c r="M110" s="188"/>
      <c r="N110" s="189"/>
      <c r="O110" s="189"/>
      <c r="P110" s="189"/>
      <c r="Q110" s="189"/>
      <c r="R110" s="189"/>
      <c r="S110" s="207"/>
      <c r="T110" s="173"/>
    </row>
    <row r="111" spans="1:20" s="56" customFormat="1" ht="14.25">
      <c r="A111" s="189" t="s">
        <v>31</v>
      </c>
      <c r="B111" s="190">
        <f>B95+B64+B38+B27</f>
        <v>6034.63</v>
      </c>
      <c r="C111" s="188"/>
      <c r="D111" s="188"/>
      <c r="H111" s="189"/>
      <c r="I111" s="189"/>
      <c r="J111" s="189"/>
      <c r="K111" s="189"/>
      <c r="L111" s="188"/>
      <c r="M111" s="188"/>
      <c r="N111" s="189"/>
      <c r="O111" s="189"/>
      <c r="P111" s="189"/>
      <c r="Q111" s="189"/>
      <c r="R111" s="189"/>
      <c r="S111" s="207"/>
      <c r="T111" s="173"/>
    </row>
    <row r="112" spans="1:20" s="56" customFormat="1" ht="14.25">
      <c r="A112" s="189" t="s">
        <v>32</v>
      </c>
      <c r="B112" s="190">
        <f>B96+B86+B78+B71+B62+B51+B39+B28</f>
        <v>31966.636683</v>
      </c>
      <c r="C112" s="188"/>
      <c r="D112" s="188"/>
      <c r="H112" s="189"/>
      <c r="I112" s="189"/>
      <c r="J112" s="189"/>
      <c r="K112" s="189"/>
      <c r="L112" s="188"/>
      <c r="M112" s="188"/>
      <c r="N112" s="189"/>
      <c r="O112" s="189"/>
      <c r="P112" s="189"/>
      <c r="Q112" s="189"/>
      <c r="R112" s="189"/>
      <c r="S112" s="207"/>
      <c r="T112" s="173"/>
    </row>
    <row r="113" spans="1:20" s="56" customFormat="1" ht="14.25">
      <c r="A113" s="189" t="s">
        <v>33</v>
      </c>
      <c r="B113" s="190">
        <f>B97+B63+B52+B40+B29</f>
        <v>15084.89</v>
      </c>
      <c r="C113" s="188"/>
      <c r="D113" s="188"/>
      <c r="H113" s="189"/>
      <c r="I113" s="189"/>
      <c r="J113" s="189"/>
      <c r="K113" s="189"/>
      <c r="L113" s="188"/>
      <c r="M113" s="188"/>
      <c r="N113" s="189"/>
      <c r="O113" s="189"/>
      <c r="P113" s="189"/>
      <c r="Q113" s="189"/>
      <c r="R113" s="189"/>
      <c r="S113" s="207"/>
      <c r="T113" s="173"/>
    </row>
    <row r="114" spans="1:20" s="56" customFormat="1" ht="15">
      <c r="A114" s="189" t="s">
        <v>34</v>
      </c>
      <c r="B114" s="190">
        <f>B98+B53+B41+B30</f>
        <v>9500.3633</v>
      </c>
      <c r="C114" s="163"/>
      <c r="D114" s="188"/>
      <c r="H114" s="189"/>
      <c r="I114" s="159"/>
      <c r="J114" s="159"/>
      <c r="K114" s="159"/>
      <c r="L114" s="188"/>
      <c r="M114" s="188"/>
      <c r="N114" s="189"/>
      <c r="O114" s="159"/>
      <c r="P114" s="159"/>
      <c r="Q114" s="159"/>
      <c r="R114" s="159"/>
      <c r="S114" s="207"/>
      <c r="T114" s="173"/>
    </row>
    <row r="115" spans="1:20" s="56" customFormat="1" ht="15">
      <c r="A115" s="189" t="s">
        <v>35</v>
      </c>
      <c r="B115" s="190">
        <f>B99+B42+B79</f>
        <v>6634</v>
      </c>
      <c r="C115" s="163"/>
      <c r="D115" s="163"/>
      <c r="H115" s="189"/>
      <c r="I115" s="159"/>
      <c r="J115" s="159"/>
      <c r="K115" s="159"/>
      <c r="L115" s="188"/>
      <c r="M115" s="188"/>
      <c r="N115" s="189"/>
      <c r="O115" s="159"/>
      <c r="P115" s="159"/>
      <c r="Q115" s="159"/>
      <c r="R115" s="159"/>
      <c r="S115" s="207"/>
      <c r="T115" s="173"/>
    </row>
    <row r="116" spans="1:20" s="56" customFormat="1" ht="15">
      <c r="A116" s="189" t="s">
        <v>36</v>
      </c>
      <c r="B116" s="190">
        <f>B100+B54+I110</f>
        <v>3226.5</v>
      </c>
      <c r="C116" s="163"/>
      <c r="D116" s="163"/>
      <c r="H116" s="189"/>
      <c r="I116" s="159"/>
      <c r="J116" s="159"/>
      <c r="K116" s="159"/>
      <c r="L116" s="188"/>
      <c r="M116" s="188"/>
      <c r="N116" s="189"/>
      <c r="O116" s="159"/>
      <c r="P116" s="159"/>
      <c r="Q116" s="159"/>
      <c r="R116" s="159"/>
      <c r="S116" s="207"/>
      <c r="T116" s="173"/>
    </row>
    <row r="117" spans="1:19" s="56" customFormat="1" ht="15">
      <c r="A117" s="189" t="s">
        <v>37</v>
      </c>
      <c r="B117" s="190">
        <f aca="true" t="shared" si="20" ref="B117:B120">B101</f>
        <v>19316.33</v>
      </c>
      <c r="C117" s="163"/>
      <c r="D117" s="163"/>
      <c r="H117" s="189"/>
      <c r="I117" s="159"/>
      <c r="J117" s="159"/>
      <c r="K117" s="159"/>
      <c r="L117" s="188"/>
      <c r="M117" s="189"/>
      <c r="N117" s="189"/>
      <c r="O117" s="159"/>
      <c r="P117" s="159"/>
      <c r="Q117" s="159"/>
      <c r="R117" s="159"/>
      <c r="S117" s="59"/>
    </row>
    <row r="118" spans="1:19" s="56" customFormat="1" ht="15">
      <c r="A118" s="189" t="s">
        <v>38</v>
      </c>
      <c r="B118" s="190">
        <f>B102+B43+B87</f>
        <v>22043.97</v>
      </c>
      <c r="C118" s="163"/>
      <c r="D118" s="163"/>
      <c r="H118" s="189"/>
      <c r="I118" s="159"/>
      <c r="J118" s="159"/>
      <c r="K118" s="159"/>
      <c r="L118" s="189"/>
      <c r="M118" s="189"/>
      <c r="N118" s="189"/>
      <c r="O118" s="159"/>
      <c r="P118" s="159"/>
      <c r="Q118" s="159"/>
      <c r="R118" s="159"/>
      <c r="S118" s="59"/>
    </row>
    <row r="119" spans="1:19" s="56" customFormat="1" ht="15">
      <c r="A119" s="189" t="s">
        <v>39</v>
      </c>
      <c r="B119" s="190">
        <f t="shared" si="20"/>
        <v>3817.62</v>
      </c>
      <c r="C119" s="163"/>
      <c r="D119" s="163"/>
      <c r="H119" s="189"/>
      <c r="I119" s="159"/>
      <c r="J119" s="159"/>
      <c r="K119" s="159"/>
      <c r="L119" s="159"/>
      <c r="M119" s="159"/>
      <c r="N119" s="159"/>
      <c r="O119" s="159"/>
      <c r="P119" s="159"/>
      <c r="Q119" s="159"/>
      <c r="R119" s="159"/>
      <c r="S119" s="59"/>
    </row>
    <row r="120" spans="1:19" s="56" customFormat="1" ht="15">
      <c r="A120" s="189" t="s">
        <v>40</v>
      </c>
      <c r="B120" s="190">
        <f t="shared" si="20"/>
        <v>236.686443</v>
      </c>
      <c r="C120" s="163"/>
      <c r="D120" s="163"/>
      <c r="H120" s="189"/>
      <c r="I120" s="159"/>
      <c r="J120" s="159"/>
      <c r="K120" s="159"/>
      <c r="L120" s="159"/>
      <c r="M120" s="159"/>
      <c r="N120" s="159"/>
      <c r="O120" s="159"/>
      <c r="P120" s="159"/>
      <c r="Q120" s="159"/>
      <c r="R120" s="159"/>
      <c r="S120" s="59"/>
    </row>
    <row r="121" spans="1:19" s="56" customFormat="1" ht="15">
      <c r="A121" s="159" t="s">
        <v>41</v>
      </c>
      <c r="B121" s="192">
        <f>SUM(B108:B120)</f>
        <v>213698.381154</v>
      </c>
      <c r="C121" s="192"/>
      <c r="D121" s="163"/>
      <c r="H121" s="159"/>
      <c r="I121" s="159"/>
      <c r="J121" s="159"/>
      <c r="K121" s="159"/>
      <c r="L121" s="159"/>
      <c r="M121" s="159"/>
      <c r="N121" s="159"/>
      <c r="O121" s="159"/>
      <c r="P121" s="159"/>
      <c r="Q121" s="159"/>
      <c r="R121" s="159"/>
      <c r="S121" s="59"/>
    </row>
    <row r="122" s="56" customFormat="1" ht="14.25">
      <c r="S122" s="59"/>
    </row>
    <row r="123" s="58" customFormat="1" ht="30" customHeight="1">
      <c r="S123" s="208"/>
    </row>
  </sheetData>
  <sheetProtection/>
  <mergeCells count="158">
    <mergeCell ref="A1:U1"/>
    <mergeCell ref="A2:U2"/>
    <mergeCell ref="A3:U3"/>
    <mergeCell ref="A4:U4"/>
    <mergeCell ref="E5:G5"/>
    <mergeCell ref="H5:I5"/>
    <mergeCell ref="L5:M5"/>
    <mergeCell ref="S5:T5"/>
    <mergeCell ref="A21:U21"/>
    <mergeCell ref="E22:G22"/>
    <mergeCell ref="H22:I22"/>
    <mergeCell ref="L22:M22"/>
    <mergeCell ref="S22:T22"/>
    <mergeCell ref="A32:U32"/>
    <mergeCell ref="E33:G33"/>
    <mergeCell ref="H33:I33"/>
    <mergeCell ref="L33:M33"/>
    <mergeCell ref="S33:T33"/>
    <mergeCell ref="A45:U45"/>
    <mergeCell ref="E46:G46"/>
    <mergeCell ref="H46:I46"/>
    <mergeCell ref="L46:M46"/>
    <mergeCell ref="S46:T46"/>
    <mergeCell ref="A56:U56"/>
    <mergeCell ref="E57:G57"/>
    <mergeCell ref="H57:I57"/>
    <mergeCell ref="L57:M57"/>
    <mergeCell ref="S57:T57"/>
    <mergeCell ref="A66:U66"/>
    <mergeCell ref="E67:G67"/>
    <mergeCell ref="H67:I67"/>
    <mergeCell ref="L67:M67"/>
    <mergeCell ref="S67:T67"/>
    <mergeCell ref="A73:U73"/>
    <mergeCell ref="E74:G74"/>
    <mergeCell ref="H74:I74"/>
    <mergeCell ref="L74:M74"/>
    <mergeCell ref="S74:T74"/>
    <mergeCell ref="A81:U81"/>
    <mergeCell ref="E82:G82"/>
    <mergeCell ref="H82:I82"/>
    <mergeCell ref="L82:M82"/>
    <mergeCell ref="S82:T82"/>
    <mergeCell ref="A89:U89"/>
    <mergeCell ref="E90:G90"/>
    <mergeCell ref="H90:I90"/>
    <mergeCell ref="L90:M90"/>
    <mergeCell ref="S90:T90"/>
    <mergeCell ref="B107:C107"/>
    <mergeCell ref="B121:C121"/>
    <mergeCell ref="A5:A6"/>
    <mergeCell ref="A22:A23"/>
    <mergeCell ref="A33:A34"/>
    <mergeCell ref="A46:A47"/>
    <mergeCell ref="A57:A58"/>
    <mergeCell ref="A67:A68"/>
    <mergeCell ref="A74:A75"/>
    <mergeCell ref="A82:A83"/>
    <mergeCell ref="A90:A91"/>
    <mergeCell ref="B5:B6"/>
    <mergeCell ref="B22:B23"/>
    <mergeCell ref="B33:B34"/>
    <mergeCell ref="B46:B47"/>
    <mergeCell ref="B57:B58"/>
    <mergeCell ref="B67:B68"/>
    <mergeCell ref="B74:B75"/>
    <mergeCell ref="B82:B83"/>
    <mergeCell ref="B90:B91"/>
    <mergeCell ref="C5:C6"/>
    <mergeCell ref="C22:C23"/>
    <mergeCell ref="C33:C34"/>
    <mergeCell ref="C46:C47"/>
    <mergeCell ref="C57:C58"/>
    <mergeCell ref="C67:C68"/>
    <mergeCell ref="C74:C75"/>
    <mergeCell ref="C82:C83"/>
    <mergeCell ref="C90:C91"/>
    <mergeCell ref="D5:D6"/>
    <mergeCell ref="D22:D23"/>
    <mergeCell ref="D33:D34"/>
    <mergeCell ref="D46:D47"/>
    <mergeCell ref="D57:D58"/>
    <mergeCell ref="D67:D68"/>
    <mergeCell ref="D74:D75"/>
    <mergeCell ref="D82:D83"/>
    <mergeCell ref="D90:D91"/>
    <mergeCell ref="J5:J6"/>
    <mergeCell ref="J22:J23"/>
    <mergeCell ref="J33:J34"/>
    <mergeCell ref="J46:J47"/>
    <mergeCell ref="J57:J58"/>
    <mergeCell ref="J67:J68"/>
    <mergeCell ref="J74:J75"/>
    <mergeCell ref="J82:J83"/>
    <mergeCell ref="J90:J91"/>
    <mergeCell ref="K5:K6"/>
    <mergeCell ref="K22:K23"/>
    <mergeCell ref="K33:K34"/>
    <mergeCell ref="K46:K47"/>
    <mergeCell ref="K57:K58"/>
    <mergeCell ref="K67:K68"/>
    <mergeCell ref="K74:K75"/>
    <mergeCell ref="K82:K83"/>
    <mergeCell ref="K90:K91"/>
    <mergeCell ref="N5:N6"/>
    <mergeCell ref="N22:N23"/>
    <mergeCell ref="N33:N34"/>
    <mergeCell ref="N46:N47"/>
    <mergeCell ref="N57:N58"/>
    <mergeCell ref="N67:N68"/>
    <mergeCell ref="N74:N75"/>
    <mergeCell ref="N82:N83"/>
    <mergeCell ref="N90:N91"/>
    <mergeCell ref="O5:O6"/>
    <mergeCell ref="O22:O23"/>
    <mergeCell ref="O33:O34"/>
    <mergeCell ref="O46:O47"/>
    <mergeCell ref="O57:O58"/>
    <mergeCell ref="O67:O68"/>
    <mergeCell ref="O74:O75"/>
    <mergeCell ref="O82:O83"/>
    <mergeCell ref="O90:O91"/>
    <mergeCell ref="P5:P6"/>
    <mergeCell ref="P22:P23"/>
    <mergeCell ref="P33:P34"/>
    <mergeCell ref="P46:P47"/>
    <mergeCell ref="P57:P58"/>
    <mergeCell ref="P67:P68"/>
    <mergeCell ref="P74:P75"/>
    <mergeCell ref="P82:P83"/>
    <mergeCell ref="P90:P91"/>
    <mergeCell ref="Q5:Q6"/>
    <mergeCell ref="Q22:Q23"/>
    <mergeCell ref="Q33:Q34"/>
    <mergeCell ref="Q46:Q47"/>
    <mergeCell ref="Q57:Q58"/>
    <mergeCell ref="Q67:Q68"/>
    <mergeCell ref="Q74:Q75"/>
    <mergeCell ref="Q82:Q83"/>
    <mergeCell ref="Q90:Q91"/>
    <mergeCell ref="R5:R6"/>
    <mergeCell ref="R22:R23"/>
    <mergeCell ref="R33:R34"/>
    <mergeCell ref="R46:R47"/>
    <mergeCell ref="R57:R58"/>
    <mergeCell ref="R67:R68"/>
    <mergeCell ref="R74:R75"/>
    <mergeCell ref="R82:R83"/>
    <mergeCell ref="R90:R91"/>
    <mergeCell ref="U5:U6"/>
    <mergeCell ref="U22:U23"/>
    <mergeCell ref="U33:U34"/>
    <mergeCell ref="U46:U47"/>
    <mergeCell ref="U57:U58"/>
    <mergeCell ref="U67:U68"/>
    <mergeCell ref="U74:U75"/>
    <mergeCell ref="U82:U83"/>
    <mergeCell ref="U90:U91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03"/>
  <sheetViews>
    <sheetView tabSelected="1" zoomScaleSheetLayoutView="100" workbookViewId="0" topLeftCell="A1">
      <selection activeCell="A1" sqref="A1:IV65536"/>
    </sheetView>
  </sheetViews>
  <sheetFormatPr defaultColWidth="9.00390625" defaultRowHeight="15"/>
  <cols>
    <col min="1" max="1" width="9.00390625" style="1" customWidth="1"/>
    <col min="2" max="2" width="10.28125" style="1" customWidth="1"/>
    <col min="3" max="5" width="9.00390625" style="1" customWidth="1"/>
    <col min="6" max="6" width="10.28125" style="1" customWidth="1"/>
    <col min="7" max="7" width="9.7109375" style="1" bestFit="1" customWidth="1"/>
    <col min="8" max="8" width="9.57421875" style="1" bestFit="1" customWidth="1"/>
    <col min="9" max="9" width="11.8515625" style="1" bestFit="1" customWidth="1"/>
    <col min="10" max="10" width="11.00390625" style="1" customWidth="1"/>
    <col min="11" max="11" width="9.00390625" style="1" customWidth="1"/>
    <col min="12" max="12" width="10.57421875" style="1" bestFit="1" customWidth="1"/>
    <col min="13" max="13" width="9.7109375" style="1" customWidth="1"/>
    <col min="14" max="14" width="10.28125" style="1" customWidth="1"/>
    <col min="15" max="15" width="9.00390625" style="1" customWidth="1"/>
    <col min="16" max="16" width="13.00390625" style="1" bestFit="1" customWidth="1"/>
    <col min="17" max="17" width="9.00390625" style="3" customWidth="1"/>
    <col min="18" max="18" width="10.7109375" style="1" customWidth="1"/>
    <col min="19" max="19" width="9.28125" style="1" customWidth="1"/>
    <col min="20" max="21" width="9.00390625" style="1" customWidth="1"/>
    <col min="22" max="22" width="9.421875" style="1" customWidth="1"/>
    <col min="23" max="23" width="9.57421875" style="1" bestFit="1" customWidth="1"/>
    <col min="24" max="24" width="10.421875" style="1" customWidth="1"/>
    <col min="25" max="25" width="11.7109375" style="1" bestFit="1" customWidth="1"/>
    <col min="26" max="16384" width="9.00390625" style="1" customWidth="1"/>
  </cols>
  <sheetData>
    <row r="1" spans="1:26" s="1" customFormat="1" ht="30" customHeight="1">
      <c r="A1" s="4" t="s">
        <v>55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0"/>
      <c r="R1" s="4"/>
      <c r="S1" s="4"/>
      <c r="T1" s="4"/>
      <c r="U1" s="4"/>
      <c r="V1" s="4"/>
      <c r="W1" s="4"/>
      <c r="X1" s="4"/>
      <c r="Y1" s="4"/>
      <c r="Z1" s="4"/>
    </row>
    <row r="2" spans="1:26" s="1" customFormat="1" ht="14.25">
      <c r="A2" s="5" t="s">
        <v>56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31"/>
      <c r="R2" s="5"/>
      <c r="S2" s="5"/>
      <c r="T2" s="5"/>
      <c r="U2" s="5"/>
      <c r="V2" s="5"/>
      <c r="W2" s="5"/>
      <c r="X2" s="5"/>
      <c r="Y2" s="5"/>
      <c r="Z2" s="5"/>
    </row>
    <row r="3" spans="1:26" s="1" customFormat="1" ht="14.25">
      <c r="A3" s="6" t="s">
        <v>4</v>
      </c>
      <c r="B3" s="7" t="s">
        <v>5</v>
      </c>
      <c r="C3" s="8" t="s">
        <v>6</v>
      </c>
      <c r="D3" s="9" t="s">
        <v>57</v>
      </c>
      <c r="E3" s="10" t="s">
        <v>58</v>
      </c>
      <c r="F3" s="10"/>
      <c r="G3" s="10"/>
      <c r="H3" s="10"/>
      <c r="I3" s="10"/>
      <c r="J3" s="10"/>
      <c r="K3" s="10"/>
      <c r="L3" s="10"/>
      <c r="M3" s="10"/>
      <c r="N3" s="10"/>
      <c r="O3" s="7" t="s">
        <v>59</v>
      </c>
      <c r="P3" s="7"/>
      <c r="Q3" s="32" t="s">
        <v>60</v>
      </c>
      <c r="R3" s="9" t="s">
        <v>61</v>
      </c>
      <c r="S3" s="9" t="s">
        <v>62</v>
      </c>
      <c r="T3" s="33" t="s">
        <v>12</v>
      </c>
      <c r="U3" s="34"/>
      <c r="V3" s="9" t="s">
        <v>63</v>
      </c>
      <c r="W3" s="10" t="s">
        <v>64</v>
      </c>
      <c r="X3" s="10" t="s">
        <v>15</v>
      </c>
      <c r="Y3" s="10" t="s">
        <v>19</v>
      </c>
      <c r="Z3" s="10" t="s">
        <v>65</v>
      </c>
    </row>
    <row r="4" spans="1:26" s="1" customFormat="1" ht="14.25">
      <c r="A4" s="6"/>
      <c r="B4" s="7"/>
      <c r="C4" s="11"/>
      <c r="D4" s="12"/>
      <c r="E4" s="10" t="s">
        <v>66</v>
      </c>
      <c r="F4" s="10"/>
      <c r="G4" s="13" t="s">
        <v>67</v>
      </c>
      <c r="H4" s="14"/>
      <c r="I4" s="7" t="s">
        <v>68</v>
      </c>
      <c r="J4" s="7"/>
      <c r="K4" s="7" t="s">
        <v>69</v>
      </c>
      <c r="L4" s="7"/>
      <c r="M4" s="7" t="s">
        <v>70</v>
      </c>
      <c r="N4" s="7"/>
      <c r="O4" s="7"/>
      <c r="P4" s="7"/>
      <c r="Q4" s="35"/>
      <c r="R4" s="12"/>
      <c r="S4" s="16"/>
      <c r="T4" s="36"/>
      <c r="U4" s="37"/>
      <c r="V4" s="12"/>
      <c r="W4" s="10"/>
      <c r="X4" s="10"/>
      <c r="Y4" s="10"/>
      <c r="Z4" s="10"/>
    </row>
    <row r="5" spans="1:26" s="1" customFormat="1" ht="24">
      <c r="A5" s="6"/>
      <c r="B5" s="7"/>
      <c r="C5" s="15"/>
      <c r="D5" s="16"/>
      <c r="E5" s="10" t="s">
        <v>71</v>
      </c>
      <c r="F5" s="7" t="s">
        <v>25</v>
      </c>
      <c r="G5" s="10" t="s">
        <v>71</v>
      </c>
      <c r="H5" s="7" t="s">
        <v>25</v>
      </c>
      <c r="I5" s="10" t="s">
        <v>71</v>
      </c>
      <c r="J5" s="7" t="s">
        <v>25</v>
      </c>
      <c r="K5" s="10" t="s">
        <v>71</v>
      </c>
      <c r="L5" s="18" t="s">
        <v>25</v>
      </c>
      <c r="M5" s="10" t="s">
        <v>71</v>
      </c>
      <c r="N5" s="7" t="s">
        <v>25</v>
      </c>
      <c r="O5" s="10" t="s">
        <v>72</v>
      </c>
      <c r="P5" s="7" t="s">
        <v>25</v>
      </c>
      <c r="Q5" s="38"/>
      <c r="R5" s="16"/>
      <c r="S5" s="10" t="s">
        <v>25</v>
      </c>
      <c r="T5" s="10" t="s">
        <v>73</v>
      </c>
      <c r="U5" s="10" t="s">
        <v>25</v>
      </c>
      <c r="V5" s="16"/>
      <c r="W5" s="10"/>
      <c r="X5" s="10"/>
      <c r="Y5" s="10"/>
      <c r="Z5" s="10"/>
    </row>
    <row r="6" spans="1:26" s="1" customFormat="1" ht="14.25">
      <c r="A6" s="7" t="s">
        <v>74</v>
      </c>
      <c r="B6" s="17">
        <f aca="true" t="shared" si="0" ref="B6:B14">N6+P6+Q6+R6+S6+U6+V6</f>
        <v>28334.509115000004</v>
      </c>
      <c r="C6" s="17">
        <f>B6/B14*100</f>
        <v>51.65890544446603</v>
      </c>
      <c r="D6" s="18">
        <v>15.1354032841614</v>
      </c>
      <c r="E6" s="19">
        <v>43542.56495</v>
      </c>
      <c r="F6" s="18">
        <v>15956.745695</v>
      </c>
      <c r="G6" s="19">
        <v>5205</v>
      </c>
      <c r="H6" s="18">
        <v>1764.283705</v>
      </c>
      <c r="I6" s="19">
        <v>42011</v>
      </c>
      <c r="J6" s="18">
        <v>485.859591</v>
      </c>
      <c r="K6" s="19">
        <v>1386</v>
      </c>
      <c r="L6" s="18">
        <v>223.000124</v>
      </c>
      <c r="M6" s="19">
        <v>92145</v>
      </c>
      <c r="N6" s="18">
        <v>18429.889115</v>
      </c>
      <c r="O6" s="7">
        <v>75</v>
      </c>
      <c r="P6" s="18">
        <v>258.68</v>
      </c>
      <c r="Q6" s="18">
        <v>49.05</v>
      </c>
      <c r="R6" s="7">
        <v>867.88</v>
      </c>
      <c r="S6" s="18">
        <v>2796.47</v>
      </c>
      <c r="T6" s="19">
        <v>1252301</v>
      </c>
      <c r="U6" s="18">
        <v>4327.95</v>
      </c>
      <c r="V6" s="7">
        <v>1604.59</v>
      </c>
      <c r="W6" s="7">
        <v>12869</v>
      </c>
      <c r="X6" s="18">
        <v>12056.949195</v>
      </c>
      <c r="Y6" s="18">
        <v>3002.308742</v>
      </c>
      <c r="Z6" s="18">
        <v>1439.056456</v>
      </c>
    </row>
    <row r="7" spans="1:26" s="1" customFormat="1" ht="14.25">
      <c r="A7" s="7" t="s">
        <v>75</v>
      </c>
      <c r="B7" s="17">
        <f t="shared" si="0"/>
        <v>9665.229999999998</v>
      </c>
      <c r="C7" s="17">
        <f>B7/B14*100</f>
        <v>17.621452365472408</v>
      </c>
      <c r="D7" s="18">
        <v>20.0630300380242</v>
      </c>
      <c r="E7" s="7">
        <v>29805</v>
      </c>
      <c r="F7" s="7">
        <v>6609.35</v>
      </c>
      <c r="G7" s="19">
        <v>7747</v>
      </c>
      <c r="H7" s="7">
        <v>1388.74</v>
      </c>
      <c r="I7" s="7">
        <v>9208</v>
      </c>
      <c r="J7" s="7">
        <v>104.21</v>
      </c>
      <c r="K7" s="7">
        <v>0</v>
      </c>
      <c r="L7" s="7">
        <v>0</v>
      </c>
      <c r="M7" s="7">
        <v>46760</v>
      </c>
      <c r="N7" s="7">
        <v>8102.3</v>
      </c>
      <c r="O7" s="7">
        <v>234</v>
      </c>
      <c r="P7" s="7">
        <v>185.09</v>
      </c>
      <c r="Q7" s="18">
        <v>3.05</v>
      </c>
      <c r="R7" s="7">
        <v>266.56</v>
      </c>
      <c r="S7" s="7">
        <v>684.06</v>
      </c>
      <c r="T7" s="19">
        <v>0</v>
      </c>
      <c r="U7" s="7">
        <v>0</v>
      </c>
      <c r="V7" s="7">
        <v>424.17</v>
      </c>
      <c r="W7" s="7">
        <v>9239</v>
      </c>
      <c r="X7" s="7">
        <v>4084.56</v>
      </c>
      <c r="Y7" s="41">
        <v>1262.34</v>
      </c>
      <c r="Z7" s="41">
        <v>702.1</v>
      </c>
    </row>
    <row r="8" spans="1:26" s="1" customFormat="1" ht="14.25">
      <c r="A8" s="7" t="s">
        <v>76</v>
      </c>
      <c r="B8" s="17">
        <f t="shared" si="0"/>
        <v>5034.8418</v>
      </c>
      <c r="C8" s="17">
        <f>B8/B14*100</f>
        <v>9.179422005103797</v>
      </c>
      <c r="D8" s="18">
        <v>2.37392564999827</v>
      </c>
      <c r="E8" s="7">
        <v>4910</v>
      </c>
      <c r="F8" s="7">
        <v>2592.23</v>
      </c>
      <c r="G8" s="19">
        <v>722</v>
      </c>
      <c r="H8" s="7">
        <v>228.21</v>
      </c>
      <c r="I8" s="7">
        <v>9847</v>
      </c>
      <c r="J8" s="7">
        <v>111.76</v>
      </c>
      <c r="K8" s="7">
        <v>39</v>
      </c>
      <c r="L8" s="7">
        <v>4.12</v>
      </c>
      <c r="M8" s="7">
        <v>15518</v>
      </c>
      <c r="N8" s="7">
        <v>2936.32</v>
      </c>
      <c r="O8" s="7">
        <v>20</v>
      </c>
      <c r="P8" s="7">
        <v>11.79</v>
      </c>
      <c r="Q8" s="18">
        <v>0.0018</v>
      </c>
      <c r="R8" s="7">
        <v>166.75</v>
      </c>
      <c r="S8" s="7">
        <v>1548.36</v>
      </c>
      <c r="T8" s="19">
        <v>0</v>
      </c>
      <c r="U8" s="7">
        <v>0</v>
      </c>
      <c r="V8" s="7">
        <v>371.62</v>
      </c>
      <c r="W8" s="7">
        <v>5176</v>
      </c>
      <c r="X8" s="7">
        <v>2202.99</v>
      </c>
      <c r="Y8" s="7">
        <v>390.43</v>
      </c>
      <c r="Z8" s="7">
        <v>203.11</v>
      </c>
    </row>
    <row r="9" spans="1:26" s="1" customFormat="1" ht="14.25">
      <c r="A9" s="7" t="s">
        <v>77</v>
      </c>
      <c r="B9" s="17">
        <f t="shared" si="0"/>
        <v>1644.2</v>
      </c>
      <c r="C9" s="17">
        <f>B9/B14*100</f>
        <v>2.9976722726008322</v>
      </c>
      <c r="D9" s="18">
        <v>-17.7352939704904</v>
      </c>
      <c r="E9" s="7">
        <v>3615</v>
      </c>
      <c r="F9" s="7">
        <v>585.14</v>
      </c>
      <c r="G9" s="19">
        <v>6701</v>
      </c>
      <c r="H9" s="7">
        <v>967.47</v>
      </c>
      <c r="I9" s="7">
        <v>4</v>
      </c>
      <c r="J9" s="7">
        <v>0.05</v>
      </c>
      <c r="K9" s="7">
        <v>0</v>
      </c>
      <c r="L9" s="7">
        <v>0</v>
      </c>
      <c r="M9" s="7">
        <v>10320</v>
      </c>
      <c r="N9" s="7">
        <v>1552.66</v>
      </c>
      <c r="O9" s="7">
        <v>0</v>
      </c>
      <c r="P9" s="7">
        <v>0</v>
      </c>
      <c r="Q9" s="18">
        <v>3.09</v>
      </c>
      <c r="R9" s="7">
        <v>2.17</v>
      </c>
      <c r="S9" s="7">
        <v>0</v>
      </c>
      <c r="T9" s="19">
        <v>0</v>
      </c>
      <c r="U9" s="7">
        <v>0</v>
      </c>
      <c r="V9" s="7">
        <v>86.28</v>
      </c>
      <c r="W9" s="7">
        <v>1651</v>
      </c>
      <c r="X9" s="7">
        <v>987.72</v>
      </c>
      <c r="Y9" s="7">
        <v>276.05</v>
      </c>
      <c r="Z9" s="7">
        <v>153.52</v>
      </c>
    </row>
    <row r="10" spans="1:26" s="1" customFormat="1" ht="14.25">
      <c r="A10" s="7" t="s">
        <v>78</v>
      </c>
      <c r="B10" s="17">
        <f t="shared" si="0"/>
        <v>6611.57376603774</v>
      </c>
      <c r="C10" s="17">
        <f>B10/B14*100</f>
        <v>12.054087919174306</v>
      </c>
      <c r="D10" s="18">
        <v>18.173921792832</v>
      </c>
      <c r="E10" s="7">
        <v>12523</v>
      </c>
      <c r="F10" s="18">
        <v>2773.44656792453</v>
      </c>
      <c r="G10" s="19">
        <v>20524</v>
      </c>
      <c r="H10" s="18">
        <v>3339.45586320755</v>
      </c>
      <c r="I10" s="7">
        <v>5</v>
      </c>
      <c r="J10" s="18">
        <v>0.06</v>
      </c>
      <c r="K10" s="7">
        <v>0</v>
      </c>
      <c r="L10" s="7">
        <v>0</v>
      </c>
      <c r="M10" s="19">
        <v>33052</v>
      </c>
      <c r="N10" s="18">
        <v>6112.96243113208</v>
      </c>
      <c r="O10" s="7">
        <v>10</v>
      </c>
      <c r="P10" s="18">
        <v>12.6828301886792</v>
      </c>
      <c r="Q10" s="18">
        <v>15.4988424528302</v>
      </c>
      <c r="R10" s="18">
        <v>172.662799056604</v>
      </c>
      <c r="S10" s="18">
        <v>158.125212264151</v>
      </c>
      <c r="T10" s="19">
        <v>0</v>
      </c>
      <c r="U10" s="7">
        <v>0</v>
      </c>
      <c r="V10" s="18">
        <v>139.641650943396</v>
      </c>
      <c r="W10" s="7">
        <v>1152</v>
      </c>
      <c r="X10" s="18">
        <v>2869.96</v>
      </c>
      <c r="Y10" s="7">
        <v>759.06</v>
      </c>
      <c r="Z10" s="18">
        <v>465.76</v>
      </c>
    </row>
    <row r="11" spans="1:26" s="1" customFormat="1" ht="14.25">
      <c r="A11" s="7" t="s">
        <v>79</v>
      </c>
      <c r="B11" s="17">
        <f t="shared" si="0"/>
        <v>1575.46</v>
      </c>
      <c r="C11" s="17">
        <f>B11/B14*100</f>
        <v>2.8723468912490615</v>
      </c>
      <c r="D11" s="18">
        <v>-2.30493045521912</v>
      </c>
      <c r="E11" s="7">
        <v>3628</v>
      </c>
      <c r="F11" s="18">
        <v>1320.75</v>
      </c>
      <c r="G11" s="19">
        <v>602</v>
      </c>
      <c r="H11" s="18">
        <v>211.02</v>
      </c>
      <c r="I11" s="7">
        <v>64</v>
      </c>
      <c r="J11" s="7">
        <v>0.68</v>
      </c>
      <c r="K11" s="7">
        <v>0</v>
      </c>
      <c r="L11" s="7">
        <v>0</v>
      </c>
      <c r="M11" s="7">
        <v>4294</v>
      </c>
      <c r="N11" s="18">
        <v>1532.45</v>
      </c>
      <c r="O11" s="7">
        <v>4</v>
      </c>
      <c r="P11" s="7">
        <v>6.26</v>
      </c>
      <c r="Q11" s="18">
        <v>0</v>
      </c>
      <c r="R11" s="7">
        <v>9.01</v>
      </c>
      <c r="S11" s="7">
        <v>0</v>
      </c>
      <c r="T11" s="19">
        <v>0</v>
      </c>
      <c r="U11" s="7">
        <v>0</v>
      </c>
      <c r="V11" s="7">
        <v>27.74</v>
      </c>
      <c r="W11" s="7">
        <v>415</v>
      </c>
      <c r="X11" s="7">
        <v>132.83</v>
      </c>
      <c r="Y11" s="7">
        <v>231.79</v>
      </c>
      <c r="Z11" s="7">
        <v>132.51</v>
      </c>
    </row>
    <row r="12" spans="1:26" s="1" customFormat="1" ht="14.25">
      <c r="A12" s="7" t="s">
        <v>80</v>
      </c>
      <c r="B12" s="17">
        <f t="shared" si="0"/>
        <v>15.98</v>
      </c>
      <c r="C12" s="17">
        <f>B12/B14*100</f>
        <v>0.02913441364564</v>
      </c>
      <c r="D12" s="18">
        <v>-91.2052834342323</v>
      </c>
      <c r="E12" s="7">
        <v>6</v>
      </c>
      <c r="F12" s="18">
        <v>2.32</v>
      </c>
      <c r="G12" s="19">
        <v>0</v>
      </c>
      <c r="H12" s="18">
        <v>0</v>
      </c>
      <c r="I12" s="7">
        <v>0</v>
      </c>
      <c r="J12" s="7">
        <v>0</v>
      </c>
      <c r="K12" s="7">
        <v>0</v>
      </c>
      <c r="L12" s="7">
        <v>0</v>
      </c>
      <c r="M12" s="7">
        <v>6</v>
      </c>
      <c r="N12" s="18">
        <v>2.32</v>
      </c>
      <c r="O12" s="7">
        <v>0</v>
      </c>
      <c r="P12" s="7">
        <v>0</v>
      </c>
      <c r="Q12" s="18">
        <v>0</v>
      </c>
      <c r="R12" s="7">
        <v>0</v>
      </c>
      <c r="S12" s="7">
        <v>13.66</v>
      </c>
      <c r="T12" s="19">
        <v>0</v>
      </c>
      <c r="U12" s="7">
        <v>0</v>
      </c>
      <c r="V12" s="7">
        <v>0</v>
      </c>
      <c r="W12" s="7">
        <v>3802</v>
      </c>
      <c r="X12" s="18">
        <v>190.82</v>
      </c>
      <c r="Y12" s="18">
        <v>0.5</v>
      </c>
      <c r="Z12" s="7">
        <v>0.5</v>
      </c>
    </row>
    <row r="13" spans="1:26" s="1" customFormat="1" ht="14.25">
      <c r="A13" s="7" t="s">
        <v>81</v>
      </c>
      <c r="B13" s="17">
        <f t="shared" si="0"/>
        <v>1967.43</v>
      </c>
      <c r="C13" s="17">
        <f>B13/B14*100</f>
        <v>3.586978688287955</v>
      </c>
      <c r="D13" s="18">
        <v>3.71270426989985</v>
      </c>
      <c r="E13" s="7">
        <v>5370</v>
      </c>
      <c r="F13" s="18">
        <v>1619.97</v>
      </c>
      <c r="G13" s="19">
        <v>344</v>
      </c>
      <c r="H13" s="18">
        <v>170.29</v>
      </c>
      <c r="I13" s="7">
        <v>0</v>
      </c>
      <c r="J13" s="7">
        <v>0</v>
      </c>
      <c r="K13" s="7">
        <v>0</v>
      </c>
      <c r="L13" s="7">
        <v>0</v>
      </c>
      <c r="M13" s="7">
        <v>5714</v>
      </c>
      <c r="N13" s="18">
        <v>1790.26</v>
      </c>
      <c r="O13" s="7">
        <v>3</v>
      </c>
      <c r="P13" s="7">
        <v>5.64</v>
      </c>
      <c r="Q13" s="18">
        <v>2.22</v>
      </c>
      <c r="R13" s="7">
        <v>153.98</v>
      </c>
      <c r="S13" s="7">
        <v>0</v>
      </c>
      <c r="T13" s="19">
        <v>0</v>
      </c>
      <c r="U13" s="7">
        <v>0</v>
      </c>
      <c r="V13" s="7">
        <v>15.33</v>
      </c>
      <c r="W13" s="7">
        <v>1928</v>
      </c>
      <c r="X13" s="18">
        <v>767.21</v>
      </c>
      <c r="Y13" s="18">
        <v>304.4</v>
      </c>
      <c r="Z13" s="7">
        <v>178.6</v>
      </c>
    </row>
    <row r="14" spans="1:26" s="2" customFormat="1" ht="14.25">
      <c r="A14" s="7" t="s">
        <v>41</v>
      </c>
      <c r="B14" s="18">
        <f t="shared" si="0"/>
        <v>54849.224681037726</v>
      </c>
      <c r="C14" s="18"/>
      <c r="D14" s="20">
        <v>12.63</v>
      </c>
      <c r="E14" s="19">
        <f aca="true" t="shared" si="1" ref="E14:Z14">SUM(E6:E13)</f>
        <v>103399.56495</v>
      </c>
      <c r="F14" s="18">
        <f t="shared" si="1"/>
        <v>31459.95226292453</v>
      </c>
      <c r="G14" s="19">
        <f t="shared" si="1"/>
        <v>41845</v>
      </c>
      <c r="H14" s="18">
        <f t="shared" si="1"/>
        <v>8069.46956820755</v>
      </c>
      <c r="I14" s="19">
        <f t="shared" si="1"/>
        <v>61139</v>
      </c>
      <c r="J14" s="18">
        <f t="shared" si="1"/>
        <v>702.6195909999999</v>
      </c>
      <c r="K14" s="19">
        <f t="shared" si="1"/>
        <v>1425</v>
      </c>
      <c r="L14" s="18">
        <f t="shared" si="1"/>
        <v>227.120124</v>
      </c>
      <c r="M14" s="19">
        <f t="shared" si="1"/>
        <v>207809</v>
      </c>
      <c r="N14" s="18">
        <f t="shared" si="1"/>
        <v>40459.161546132076</v>
      </c>
      <c r="O14" s="19">
        <f t="shared" si="1"/>
        <v>346</v>
      </c>
      <c r="P14" s="18">
        <f t="shared" si="1"/>
        <v>480.14283018867917</v>
      </c>
      <c r="Q14" s="18">
        <f t="shared" si="1"/>
        <v>72.9106424528302</v>
      </c>
      <c r="R14" s="18">
        <f t="shared" si="1"/>
        <v>1639.012799056604</v>
      </c>
      <c r="S14" s="18">
        <f t="shared" si="1"/>
        <v>5200.67521226415</v>
      </c>
      <c r="T14" s="19">
        <f t="shared" si="1"/>
        <v>1252301</v>
      </c>
      <c r="U14" s="18">
        <f t="shared" si="1"/>
        <v>4327.95</v>
      </c>
      <c r="V14" s="18">
        <f t="shared" si="1"/>
        <v>2669.371650943396</v>
      </c>
      <c r="W14" s="19">
        <f t="shared" si="1"/>
        <v>36232</v>
      </c>
      <c r="X14" s="18">
        <f t="shared" si="1"/>
        <v>23293.039194999998</v>
      </c>
      <c r="Y14" s="18">
        <f t="shared" si="1"/>
        <v>6226.878742</v>
      </c>
      <c r="Z14" s="18">
        <f t="shared" si="1"/>
        <v>3275.156456</v>
      </c>
    </row>
    <row r="15" spans="1:26" s="1" customFormat="1" ht="20.25">
      <c r="A15" s="21" t="s">
        <v>42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39"/>
      <c r="R15" s="21"/>
      <c r="S15" s="21"/>
      <c r="T15" s="21"/>
      <c r="U15" s="21"/>
      <c r="V15" s="21"/>
      <c r="W15" s="21"/>
      <c r="X15" s="21"/>
      <c r="Y15" s="21"/>
      <c r="Z15" s="21"/>
    </row>
    <row r="16" spans="1:26" s="1" customFormat="1" ht="14.25">
      <c r="A16" s="6" t="s">
        <v>4</v>
      </c>
      <c r="B16" s="7" t="s">
        <v>5</v>
      </c>
      <c r="C16" s="8" t="s">
        <v>6</v>
      </c>
      <c r="D16" s="9" t="s">
        <v>57</v>
      </c>
      <c r="E16" s="10" t="s">
        <v>58</v>
      </c>
      <c r="F16" s="10"/>
      <c r="G16" s="10"/>
      <c r="H16" s="10"/>
      <c r="I16" s="10"/>
      <c r="J16" s="10"/>
      <c r="K16" s="10"/>
      <c r="L16" s="10"/>
      <c r="M16" s="10"/>
      <c r="N16" s="10"/>
      <c r="O16" s="7" t="s">
        <v>59</v>
      </c>
      <c r="P16" s="7"/>
      <c r="Q16" s="32" t="s">
        <v>60</v>
      </c>
      <c r="R16" s="9" t="s">
        <v>61</v>
      </c>
      <c r="S16" s="9" t="s">
        <v>62</v>
      </c>
      <c r="T16" s="33" t="s">
        <v>12</v>
      </c>
      <c r="U16" s="34"/>
      <c r="V16" s="9" t="s">
        <v>63</v>
      </c>
      <c r="W16" s="10" t="s">
        <v>64</v>
      </c>
      <c r="X16" s="10" t="s">
        <v>15</v>
      </c>
      <c r="Y16" s="10" t="s">
        <v>19</v>
      </c>
      <c r="Z16" s="10" t="s">
        <v>65</v>
      </c>
    </row>
    <row r="17" spans="1:26" s="1" customFormat="1" ht="27" customHeight="1">
      <c r="A17" s="6"/>
      <c r="B17" s="7"/>
      <c r="C17" s="11"/>
      <c r="D17" s="12"/>
      <c r="E17" s="10" t="s">
        <v>66</v>
      </c>
      <c r="F17" s="10"/>
      <c r="G17" s="13" t="s">
        <v>67</v>
      </c>
      <c r="H17" s="14"/>
      <c r="I17" s="7" t="s">
        <v>68</v>
      </c>
      <c r="J17" s="7"/>
      <c r="K17" s="7" t="s">
        <v>69</v>
      </c>
      <c r="L17" s="7"/>
      <c r="M17" s="7" t="s">
        <v>70</v>
      </c>
      <c r="N17" s="7"/>
      <c r="O17" s="7"/>
      <c r="P17" s="7"/>
      <c r="Q17" s="35"/>
      <c r="R17" s="12"/>
      <c r="S17" s="16"/>
      <c r="T17" s="36"/>
      <c r="U17" s="37"/>
      <c r="V17" s="12"/>
      <c r="W17" s="10"/>
      <c r="X17" s="10"/>
      <c r="Y17" s="10"/>
      <c r="Z17" s="10"/>
    </row>
    <row r="18" spans="1:26" s="1" customFormat="1" ht="24">
      <c r="A18" s="6"/>
      <c r="B18" s="7"/>
      <c r="C18" s="15"/>
      <c r="D18" s="16"/>
      <c r="E18" s="10" t="s">
        <v>71</v>
      </c>
      <c r="F18" s="7" t="s">
        <v>25</v>
      </c>
      <c r="G18" s="10" t="s">
        <v>71</v>
      </c>
      <c r="H18" s="7" t="s">
        <v>25</v>
      </c>
      <c r="I18" s="10" t="s">
        <v>71</v>
      </c>
      <c r="J18" s="7" t="s">
        <v>25</v>
      </c>
      <c r="K18" s="10" t="s">
        <v>71</v>
      </c>
      <c r="L18" s="18" t="s">
        <v>25</v>
      </c>
      <c r="M18" s="10" t="s">
        <v>71</v>
      </c>
      <c r="N18" s="7" t="s">
        <v>25</v>
      </c>
      <c r="O18" s="10" t="s">
        <v>72</v>
      </c>
      <c r="P18" s="7" t="s">
        <v>25</v>
      </c>
      <c r="Q18" s="38"/>
      <c r="R18" s="16"/>
      <c r="S18" s="10" t="s">
        <v>25</v>
      </c>
      <c r="T18" s="10" t="s">
        <v>73</v>
      </c>
      <c r="U18" s="10" t="s">
        <v>25</v>
      </c>
      <c r="V18" s="16"/>
      <c r="W18" s="10"/>
      <c r="X18" s="10"/>
      <c r="Y18" s="10"/>
      <c r="Z18" s="10"/>
    </row>
    <row r="19" spans="1:26" s="1" customFormat="1" ht="14.25">
      <c r="A19" s="7" t="s">
        <v>74</v>
      </c>
      <c r="B19" s="18">
        <f aca="true" t="shared" si="2" ref="B19:B25">N19+P19+Q19+R19+S19+U19+V19</f>
        <v>2232.382053</v>
      </c>
      <c r="C19" s="17">
        <f>B19/B25*100</f>
        <v>50.41800258176797</v>
      </c>
      <c r="D19" s="18">
        <v>26.1689948360091</v>
      </c>
      <c r="E19" s="19">
        <v>4590.3772875</v>
      </c>
      <c r="F19" s="18">
        <v>1544.836093</v>
      </c>
      <c r="G19" s="18">
        <v>326</v>
      </c>
      <c r="H19" s="18">
        <v>108.947869</v>
      </c>
      <c r="I19" s="19">
        <v>4859</v>
      </c>
      <c r="J19" s="18">
        <v>55.222473</v>
      </c>
      <c r="K19" s="19">
        <v>331</v>
      </c>
      <c r="L19" s="18">
        <v>37.605618</v>
      </c>
      <c r="M19" s="19">
        <v>10106</v>
      </c>
      <c r="N19" s="18">
        <v>1746.612053</v>
      </c>
      <c r="O19" s="7">
        <v>1</v>
      </c>
      <c r="P19" s="7">
        <v>1.51</v>
      </c>
      <c r="Q19" s="18">
        <v>0.57</v>
      </c>
      <c r="R19" s="7">
        <v>98.75</v>
      </c>
      <c r="S19" s="18">
        <v>249.99</v>
      </c>
      <c r="T19" s="7">
        <v>0</v>
      </c>
      <c r="U19" s="7">
        <v>0</v>
      </c>
      <c r="V19" s="7">
        <v>134.95</v>
      </c>
      <c r="W19" s="7">
        <v>1076</v>
      </c>
      <c r="X19" s="18">
        <v>947.739426</v>
      </c>
      <c r="Y19" s="18">
        <v>197.237513</v>
      </c>
      <c r="Z19" s="18">
        <v>154.817573</v>
      </c>
    </row>
    <row r="20" spans="1:26" s="1" customFormat="1" ht="14.25">
      <c r="A20" s="7" t="s">
        <v>75</v>
      </c>
      <c r="B20" s="18">
        <f t="shared" si="2"/>
        <v>637.29</v>
      </c>
      <c r="C20" s="17">
        <f>B20/B25*100</f>
        <v>14.393095851203258</v>
      </c>
      <c r="D20" s="18">
        <v>14.9761853214982</v>
      </c>
      <c r="E20" s="7">
        <v>1405</v>
      </c>
      <c r="F20" s="7">
        <v>481.1</v>
      </c>
      <c r="G20" s="7">
        <v>783</v>
      </c>
      <c r="H20" s="7">
        <v>132.06</v>
      </c>
      <c r="I20" s="7">
        <v>497</v>
      </c>
      <c r="J20" s="7">
        <v>5.63</v>
      </c>
      <c r="K20" s="7">
        <v>0</v>
      </c>
      <c r="L20" s="7">
        <v>0</v>
      </c>
      <c r="M20" s="7">
        <v>2685</v>
      </c>
      <c r="N20" s="7">
        <v>618.79</v>
      </c>
      <c r="O20" s="7">
        <v>8</v>
      </c>
      <c r="P20" s="7">
        <v>1.87</v>
      </c>
      <c r="Q20" s="19">
        <v>0</v>
      </c>
      <c r="R20" s="7">
        <v>6.43</v>
      </c>
      <c r="S20" s="7">
        <v>0</v>
      </c>
      <c r="T20" s="7">
        <v>0</v>
      </c>
      <c r="U20" s="7">
        <v>0</v>
      </c>
      <c r="V20" s="7">
        <v>10.2</v>
      </c>
      <c r="W20" s="7">
        <v>444</v>
      </c>
      <c r="X20" s="7">
        <v>298.55</v>
      </c>
      <c r="Y20" s="7">
        <v>87.1</v>
      </c>
      <c r="Z20" s="7">
        <v>55.7</v>
      </c>
    </row>
    <row r="21" spans="1:26" s="1" customFormat="1" ht="14.25">
      <c r="A21" s="7" t="s">
        <v>76</v>
      </c>
      <c r="B21" s="18">
        <f t="shared" si="2"/>
        <v>338.65999999999997</v>
      </c>
      <c r="C21" s="17">
        <f>B21/B25*100</f>
        <v>7.648583597684719</v>
      </c>
      <c r="D21" s="18">
        <v>-21.1465027475086</v>
      </c>
      <c r="E21" s="7">
        <v>567</v>
      </c>
      <c r="F21" s="7">
        <v>262</v>
      </c>
      <c r="G21" s="7">
        <v>58</v>
      </c>
      <c r="H21" s="7">
        <v>16.57</v>
      </c>
      <c r="I21" s="7">
        <v>1150</v>
      </c>
      <c r="J21" s="7">
        <v>13.02</v>
      </c>
      <c r="K21" s="7">
        <v>28</v>
      </c>
      <c r="L21" s="7">
        <v>2.96</v>
      </c>
      <c r="M21" s="7">
        <v>1803</v>
      </c>
      <c r="N21" s="7">
        <v>294.55</v>
      </c>
      <c r="O21" s="7">
        <v>5</v>
      </c>
      <c r="P21" s="7">
        <v>1.59</v>
      </c>
      <c r="Q21" s="19">
        <v>0</v>
      </c>
      <c r="R21" s="7">
        <v>25.03</v>
      </c>
      <c r="S21" s="7">
        <v>0</v>
      </c>
      <c r="T21" s="7">
        <v>0</v>
      </c>
      <c r="U21" s="7">
        <v>0</v>
      </c>
      <c r="V21" s="7">
        <v>17.49</v>
      </c>
      <c r="W21" s="7">
        <v>388</v>
      </c>
      <c r="X21" s="7">
        <v>141.93</v>
      </c>
      <c r="Y21" s="7">
        <v>0</v>
      </c>
      <c r="Z21" s="7">
        <v>0</v>
      </c>
    </row>
    <row r="22" spans="1:26" s="1" customFormat="1" ht="14.25">
      <c r="A22" s="7" t="s">
        <v>77</v>
      </c>
      <c r="B22" s="18">
        <f t="shared" si="2"/>
        <v>226.98</v>
      </c>
      <c r="C22" s="17">
        <f>B22/B25*100</f>
        <v>5.126308111387461</v>
      </c>
      <c r="D22" s="22">
        <v>-5.18004845851784</v>
      </c>
      <c r="E22" s="23">
        <v>770</v>
      </c>
      <c r="F22" s="23">
        <v>116.85</v>
      </c>
      <c r="G22" s="23">
        <v>695</v>
      </c>
      <c r="H22" s="22">
        <v>102.12</v>
      </c>
      <c r="I22" s="23">
        <v>0</v>
      </c>
      <c r="J22" s="23">
        <v>0</v>
      </c>
      <c r="K22" s="23">
        <v>0</v>
      </c>
      <c r="L22" s="22">
        <v>0</v>
      </c>
      <c r="M22" s="23">
        <v>1465</v>
      </c>
      <c r="N22" s="22">
        <v>218.97</v>
      </c>
      <c r="O22" s="7">
        <v>0</v>
      </c>
      <c r="P22" s="7">
        <v>0</v>
      </c>
      <c r="Q22" s="22">
        <v>0.38</v>
      </c>
      <c r="R22" s="22">
        <v>0</v>
      </c>
      <c r="S22" s="22">
        <v>0</v>
      </c>
      <c r="T22" s="23">
        <v>0</v>
      </c>
      <c r="U22" s="7">
        <v>0</v>
      </c>
      <c r="V22" s="22">
        <v>7.63</v>
      </c>
      <c r="W22" s="23">
        <v>172</v>
      </c>
      <c r="X22" s="22">
        <v>72.71</v>
      </c>
      <c r="Y22" s="22">
        <v>0</v>
      </c>
      <c r="Z22" s="22">
        <v>0</v>
      </c>
    </row>
    <row r="23" spans="1:26" s="1" customFormat="1" ht="14.25">
      <c r="A23" s="7" t="s">
        <v>78</v>
      </c>
      <c r="B23" s="18">
        <f t="shared" si="2"/>
        <v>897.9958518867923</v>
      </c>
      <c r="C23" s="17">
        <f>B23/B25*100</f>
        <v>20.281097098949495</v>
      </c>
      <c r="D23" s="22">
        <v>76.7046391840567</v>
      </c>
      <c r="E23" s="23">
        <v>1768</v>
      </c>
      <c r="F23" s="23">
        <v>366.345476415094</v>
      </c>
      <c r="G23" s="23">
        <v>2085</v>
      </c>
      <c r="H23" s="22">
        <v>340.08</v>
      </c>
      <c r="I23" s="23">
        <v>1</v>
      </c>
      <c r="J23" s="18">
        <v>0.012</v>
      </c>
      <c r="K23" s="23">
        <v>0</v>
      </c>
      <c r="L23" s="22">
        <v>0</v>
      </c>
      <c r="M23" s="23">
        <v>3854</v>
      </c>
      <c r="N23" s="22">
        <v>706.437476415094</v>
      </c>
      <c r="O23" s="7">
        <v>0</v>
      </c>
      <c r="P23" s="7">
        <v>0</v>
      </c>
      <c r="Q23" s="22">
        <v>1.66119150943396</v>
      </c>
      <c r="R23" s="22">
        <v>12.6443301886792</v>
      </c>
      <c r="S23" s="22">
        <v>151.896533018868</v>
      </c>
      <c r="T23" s="23">
        <v>0</v>
      </c>
      <c r="U23" s="7">
        <v>0</v>
      </c>
      <c r="V23" s="22">
        <v>25.3563207547171</v>
      </c>
      <c r="W23" s="23">
        <v>86</v>
      </c>
      <c r="X23" s="22">
        <v>294.82</v>
      </c>
      <c r="Y23" s="22">
        <v>82.75</v>
      </c>
      <c r="Z23" s="22">
        <v>55.85</v>
      </c>
    </row>
    <row r="24" spans="1:26" s="1" customFormat="1" ht="14.25">
      <c r="A24" s="7" t="s">
        <v>79</v>
      </c>
      <c r="B24" s="18">
        <f t="shared" si="2"/>
        <v>94.44</v>
      </c>
      <c r="C24" s="17">
        <f>B24/B25*100</f>
        <v>2.1329127590071013</v>
      </c>
      <c r="D24" s="18" t="s">
        <v>46</v>
      </c>
      <c r="E24" s="7">
        <v>266</v>
      </c>
      <c r="F24" s="18">
        <v>91.93</v>
      </c>
      <c r="G24" s="7">
        <v>0</v>
      </c>
      <c r="H24" s="18">
        <v>0</v>
      </c>
      <c r="I24" s="7">
        <v>0</v>
      </c>
      <c r="J24" s="7">
        <v>0</v>
      </c>
      <c r="K24" s="7">
        <v>0</v>
      </c>
      <c r="L24" s="7">
        <v>0</v>
      </c>
      <c r="M24" s="7">
        <v>266</v>
      </c>
      <c r="N24" s="18">
        <v>91.93</v>
      </c>
      <c r="O24" s="7">
        <v>0</v>
      </c>
      <c r="P24" s="18">
        <v>0</v>
      </c>
      <c r="Q24" s="18">
        <v>0</v>
      </c>
      <c r="R24" s="7">
        <v>0.38</v>
      </c>
      <c r="S24" s="7">
        <v>0</v>
      </c>
      <c r="T24" s="7">
        <v>0</v>
      </c>
      <c r="U24" s="7">
        <v>0</v>
      </c>
      <c r="V24" s="18">
        <v>2.13</v>
      </c>
      <c r="W24" s="7">
        <v>8</v>
      </c>
      <c r="X24" s="7">
        <v>1.34</v>
      </c>
      <c r="Y24" s="18">
        <v>16.5</v>
      </c>
      <c r="Z24" s="18">
        <v>10.39</v>
      </c>
    </row>
    <row r="25" spans="1:26" s="1" customFormat="1" ht="14.25">
      <c r="A25" s="7" t="s">
        <v>41</v>
      </c>
      <c r="B25" s="18">
        <f t="shared" si="2"/>
        <v>4427.747904886792</v>
      </c>
      <c r="C25" s="17"/>
      <c r="D25" s="18">
        <v>26.48</v>
      </c>
      <c r="E25" s="19">
        <f aca="true" t="shared" si="3" ref="E25:Z25">SUM(E19:E24)</f>
        <v>9366.3772875</v>
      </c>
      <c r="F25" s="18">
        <f t="shared" si="3"/>
        <v>2863.0615694150933</v>
      </c>
      <c r="G25" s="19">
        <f t="shared" si="3"/>
        <v>3947</v>
      </c>
      <c r="H25" s="18">
        <f t="shared" si="3"/>
        <v>699.777869</v>
      </c>
      <c r="I25" s="19">
        <f t="shared" si="3"/>
        <v>6507</v>
      </c>
      <c r="J25" s="18">
        <f t="shared" si="3"/>
        <v>73.884473</v>
      </c>
      <c r="K25" s="19">
        <f t="shared" si="3"/>
        <v>359</v>
      </c>
      <c r="L25" s="18">
        <f t="shared" si="3"/>
        <v>40.565618</v>
      </c>
      <c r="M25" s="19">
        <f t="shared" si="3"/>
        <v>20179</v>
      </c>
      <c r="N25" s="18">
        <f t="shared" si="3"/>
        <v>3677.2895294150935</v>
      </c>
      <c r="O25" s="19">
        <f t="shared" si="3"/>
        <v>14</v>
      </c>
      <c r="P25" s="18">
        <f t="shared" si="3"/>
        <v>4.97</v>
      </c>
      <c r="Q25" s="18">
        <f t="shared" si="3"/>
        <v>2.6111915094339597</v>
      </c>
      <c r="R25" s="18">
        <f t="shared" si="3"/>
        <v>143.2343301886792</v>
      </c>
      <c r="S25" s="18">
        <f t="shared" si="3"/>
        <v>401.886533018868</v>
      </c>
      <c r="T25" s="19">
        <f t="shared" si="3"/>
        <v>0</v>
      </c>
      <c r="U25" s="19">
        <f t="shared" si="3"/>
        <v>0</v>
      </c>
      <c r="V25" s="18">
        <f t="shared" si="3"/>
        <v>197.75632075471708</v>
      </c>
      <c r="W25" s="19">
        <f t="shared" si="3"/>
        <v>2174</v>
      </c>
      <c r="X25" s="18">
        <f t="shared" si="3"/>
        <v>1757.089426</v>
      </c>
      <c r="Y25" s="18">
        <f t="shared" si="3"/>
        <v>383.587513</v>
      </c>
      <c r="Z25" s="18">
        <f t="shared" si="3"/>
        <v>276.75757300000004</v>
      </c>
    </row>
    <row r="26" spans="1:26" s="1" customFormat="1" ht="20.25">
      <c r="A26" s="21" t="s">
        <v>45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39"/>
      <c r="R26" s="21"/>
      <c r="S26" s="21"/>
      <c r="T26" s="21"/>
      <c r="U26" s="21"/>
      <c r="V26" s="21"/>
      <c r="W26" s="21"/>
      <c r="X26" s="21"/>
      <c r="Y26" s="21"/>
      <c r="Z26" s="21"/>
    </row>
    <row r="27" spans="1:26" s="1" customFormat="1" ht="14.25">
      <c r="A27" s="6" t="s">
        <v>4</v>
      </c>
      <c r="B27" s="7" t="s">
        <v>5</v>
      </c>
      <c r="C27" s="8" t="s">
        <v>6</v>
      </c>
      <c r="D27" s="9" t="s">
        <v>57</v>
      </c>
      <c r="E27" s="10" t="s">
        <v>58</v>
      </c>
      <c r="F27" s="10"/>
      <c r="G27" s="10"/>
      <c r="H27" s="10"/>
      <c r="I27" s="10"/>
      <c r="J27" s="10"/>
      <c r="K27" s="10"/>
      <c r="L27" s="10"/>
      <c r="M27" s="10"/>
      <c r="N27" s="10"/>
      <c r="O27" s="7" t="s">
        <v>59</v>
      </c>
      <c r="P27" s="7"/>
      <c r="Q27" s="32" t="s">
        <v>60</v>
      </c>
      <c r="R27" s="9" t="s">
        <v>61</v>
      </c>
      <c r="S27" s="9" t="s">
        <v>62</v>
      </c>
      <c r="T27" s="33" t="s">
        <v>12</v>
      </c>
      <c r="U27" s="34"/>
      <c r="V27" s="9" t="s">
        <v>63</v>
      </c>
      <c r="W27" s="10" t="s">
        <v>64</v>
      </c>
      <c r="X27" s="10" t="s">
        <v>15</v>
      </c>
      <c r="Y27" s="10" t="s">
        <v>19</v>
      </c>
      <c r="Z27" s="10" t="s">
        <v>65</v>
      </c>
    </row>
    <row r="28" spans="1:26" s="1" customFormat="1" ht="14.25">
      <c r="A28" s="6"/>
      <c r="B28" s="7"/>
      <c r="C28" s="11"/>
      <c r="D28" s="12"/>
      <c r="E28" s="10" t="s">
        <v>66</v>
      </c>
      <c r="F28" s="10"/>
      <c r="G28" s="13" t="s">
        <v>67</v>
      </c>
      <c r="H28" s="14"/>
      <c r="I28" s="7" t="s">
        <v>68</v>
      </c>
      <c r="J28" s="7"/>
      <c r="K28" s="7" t="s">
        <v>69</v>
      </c>
      <c r="L28" s="7"/>
      <c r="M28" s="7" t="s">
        <v>70</v>
      </c>
      <c r="N28" s="7"/>
      <c r="O28" s="7"/>
      <c r="P28" s="7"/>
      <c r="Q28" s="35"/>
      <c r="R28" s="12"/>
      <c r="S28" s="16"/>
      <c r="T28" s="36"/>
      <c r="U28" s="37"/>
      <c r="V28" s="12"/>
      <c r="W28" s="10"/>
      <c r="X28" s="10"/>
      <c r="Y28" s="10"/>
      <c r="Z28" s="10"/>
    </row>
    <row r="29" spans="1:26" s="1" customFormat="1" ht="24">
      <c r="A29" s="6"/>
      <c r="B29" s="7"/>
      <c r="C29" s="15"/>
      <c r="D29" s="16"/>
      <c r="E29" s="10" t="s">
        <v>71</v>
      </c>
      <c r="F29" s="7" t="s">
        <v>25</v>
      </c>
      <c r="G29" s="10" t="s">
        <v>71</v>
      </c>
      <c r="H29" s="7" t="s">
        <v>25</v>
      </c>
      <c r="I29" s="10" t="s">
        <v>71</v>
      </c>
      <c r="J29" s="7" t="s">
        <v>25</v>
      </c>
      <c r="K29" s="10" t="s">
        <v>71</v>
      </c>
      <c r="L29" s="18" t="s">
        <v>25</v>
      </c>
      <c r="M29" s="10" t="s">
        <v>71</v>
      </c>
      <c r="N29" s="7" t="s">
        <v>25</v>
      </c>
      <c r="O29" s="10" t="s">
        <v>72</v>
      </c>
      <c r="P29" s="7" t="s">
        <v>25</v>
      </c>
      <c r="Q29" s="38"/>
      <c r="R29" s="16"/>
      <c r="S29" s="10" t="s">
        <v>25</v>
      </c>
      <c r="T29" s="10" t="s">
        <v>73</v>
      </c>
      <c r="U29" s="10" t="s">
        <v>25</v>
      </c>
      <c r="V29" s="16"/>
      <c r="W29" s="10"/>
      <c r="X29" s="10"/>
      <c r="Y29" s="10"/>
      <c r="Z29" s="10"/>
    </row>
    <row r="30" spans="1:26" s="1" customFormat="1" ht="14.25">
      <c r="A30" s="7" t="s">
        <v>74</v>
      </c>
      <c r="B30" s="18">
        <f aca="true" t="shared" si="4" ref="B30:B36">N30+P30+Q30+R30+S30+U30+V30</f>
        <v>4036.3561309999996</v>
      </c>
      <c r="C30" s="18">
        <f>B30/B36*100</f>
        <v>49.71458517027678</v>
      </c>
      <c r="D30" s="24">
        <v>1.48022282374671</v>
      </c>
      <c r="E30" s="25">
        <v>6134.75441875</v>
      </c>
      <c r="F30" s="26">
        <v>2173.677642</v>
      </c>
      <c r="G30" s="27">
        <v>488</v>
      </c>
      <c r="H30" s="26">
        <v>171.136496</v>
      </c>
      <c r="I30" s="27">
        <v>14742</v>
      </c>
      <c r="J30" s="26">
        <v>167.879947</v>
      </c>
      <c r="K30" s="27">
        <v>589</v>
      </c>
      <c r="L30" s="26">
        <v>89.162046</v>
      </c>
      <c r="M30" s="25">
        <v>21954</v>
      </c>
      <c r="N30" s="26">
        <v>2601.856131</v>
      </c>
      <c r="O30" s="27">
        <v>2</v>
      </c>
      <c r="P30" s="26">
        <v>41.8</v>
      </c>
      <c r="Q30" s="24">
        <v>43.99</v>
      </c>
      <c r="R30" s="26">
        <v>100.97</v>
      </c>
      <c r="S30" s="26">
        <v>626.78</v>
      </c>
      <c r="T30" s="25">
        <v>0</v>
      </c>
      <c r="U30" s="25">
        <v>0</v>
      </c>
      <c r="V30" s="26">
        <v>620.96</v>
      </c>
      <c r="W30" s="27">
        <v>1955</v>
      </c>
      <c r="X30" s="40">
        <v>2103.037465</v>
      </c>
      <c r="Y30" s="40">
        <v>263.727727</v>
      </c>
      <c r="Z30" s="40">
        <v>192.830185</v>
      </c>
    </row>
    <row r="31" spans="1:26" s="1" customFormat="1" ht="14.25">
      <c r="A31" s="7" t="s">
        <v>75</v>
      </c>
      <c r="B31" s="18">
        <f t="shared" si="4"/>
        <v>1577.2900000000002</v>
      </c>
      <c r="C31" s="18">
        <f>B31/B36*100</f>
        <v>19.427006809678826</v>
      </c>
      <c r="D31" s="18">
        <v>53.8624369592149</v>
      </c>
      <c r="E31" s="7">
        <v>5606</v>
      </c>
      <c r="F31" s="7">
        <v>1055.72</v>
      </c>
      <c r="G31" s="7">
        <v>804</v>
      </c>
      <c r="H31" s="7">
        <v>149.69</v>
      </c>
      <c r="I31" s="7">
        <v>1726</v>
      </c>
      <c r="J31" s="7">
        <v>19.55</v>
      </c>
      <c r="K31" s="7">
        <v>0</v>
      </c>
      <c r="L31" s="7">
        <v>0</v>
      </c>
      <c r="M31" s="7">
        <v>8136</v>
      </c>
      <c r="N31" s="7">
        <v>1224.96</v>
      </c>
      <c r="O31" s="7">
        <v>72</v>
      </c>
      <c r="P31" s="7">
        <v>54.22</v>
      </c>
      <c r="Q31" s="18">
        <v>0</v>
      </c>
      <c r="R31" s="7">
        <v>15.93</v>
      </c>
      <c r="S31" s="7">
        <v>236.48</v>
      </c>
      <c r="T31" s="7">
        <v>0</v>
      </c>
      <c r="U31" s="7">
        <v>0</v>
      </c>
      <c r="V31" s="7">
        <v>45.7</v>
      </c>
      <c r="W31" s="7">
        <v>833</v>
      </c>
      <c r="X31" s="7">
        <v>617.52</v>
      </c>
      <c r="Y31" s="7">
        <v>171.5</v>
      </c>
      <c r="Z31" s="7">
        <v>102.6</v>
      </c>
    </row>
    <row r="32" spans="1:26" s="1" customFormat="1" ht="14.25">
      <c r="A32" s="7" t="s">
        <v>76</v>
      </c>
      <c r="B32" s="18">
        <f t="shared" si="4"/>
        <v>1012.79</v>
      </c>
      <c r="C32" s="18">
        <f>B32/B36*100</f>
        <v>12.474229993707317</v>
      </c>
      <c r="D32" s="18">
        <v>53.8609950626661</v>
      </c>
      <c r="E32" s="7">
        <v>1023</v>
      </c>
      <c r="F32" s="7">
        <v>494.09</v>
      </c>
      <c r="G32" s="7">
        <v>271</v>
      </c>
      <c r="H32" s="7">
        <v>86.98</v>
      </c>
      <c r="I32" s="7">
        <v>998</v>
      </c>
      <c r="J32" s="7">
        <v>11.63</v>
      </c>
      <c r="K32" s="7">
        <v>5</v>
      </c>
      <c r="L32" s="7">
        <v>0.53</v>
      </c>
      <c r="M32" s="7">
        <v>2297</v>
      </c>
      <c r="N32" s="7">
        <v>593.23</v>
      </c>
      <c r="O32" s="7">
        <v>1</v>
      </c>
      <c r="P32" s="7">
        <v>0.26</v>
      </c>
      <c r="Q32" s="18">
        <v>0</v>
      </c>
      <c r="R32" s="7">
        <v>19.11</v>
      </c>
      <c r="S32" s="7">
        <v>329.52</v>
      </c>
      <c r="T32" s="7">
        <v>0</v>
      </c>
      <c r="U32" s="7">
        <v>0</v>
      </c>
      <c r="V32" s="7">
        <v>70.67</v>
      </c>
      <c r="W32" s="7">
        <v>647</v>
      </c>
      <c r="X32" s="7">
        <v>323.29</v>
      </c>
      <c r="Y32" s="7">
        <v>0</v>
      </c>
      <c r="Z32" s="7">
        <v>0</v>
      </c>
    </row>
    <row r="33" spans="1:26" s="1" customFormat="1" ht="14.25">
      <c r="A33" s="7" t="s">
        <v>78</v>
      </c>
      <c r="B33" s="18">
        <f t="shared" si="4"/>
        <v>1009.2621235849055</v>
      </c>
      <c r="C33" s="18">
        <f>B33/B36*100</f>
        <v>12.430778200353053</v>
      </c>
      <c r="D33" s="18">
        <v>50.6688424322137</v>
      </c>
      <c r="E33" s="7">
        <v>1949</v>
      </c>
      <c r="F33" s="18">
        <v>389.016554716981</v>
      </c>
      <c r="G33" s="7">
        <v>3322</v>
      </c>
      <c r="H33" s="18">
        <v>566.57</v>
      </c>
      <c r="I33" s="7">
        <v>0</v>
      </c>
      <c r="J33" s="7">
        <v>0</v>
      </c>
      <c r="K33" s="7">
        <v>0</v>
      </c>
      <c r="L33" s="7">
        <v>0</v>
      </c>
      <c r="M33" s="7">
        <v>5271</v>
      </c>
      <c r="N33" s="18">
        <v>955.586554716981</v>
      </c>
      <c r="O33" s="7">
        <v>0</v>
      </c>
      <c r="P33" s="18">
        <v>0</v>
      </c>
      <c r="Q33" s="18">
        <v>0.422169811320755</v>
      </c>
      <c r="R33" s="18">
        <v>32.7060688679245</v>
      </c>
      <c r="S33" s="7">
        <v>0</v>
      </c>
      <c r="T33" s="7">
        <v>0</v>
      </c>
      <c r="U33" s="7">
        <v>0</v>
      </c>
      <c r="V33" s="18">
        <v>20.5473301886792</v>
      </c>
      <c r="W33" s="7">
        <v>264</v>
      </c>
      <c r="X33" s="18">
        <v>361.69</v>
      </c>
      <c r="Y33" s="18">
        <v>95.26</v>
      </c>
      <c r="Z33" s="18">
        <v>60.23</v>
      </c>
    </row>
    <row r="34" spans="1:26" s="1" customFormat="1" ht="14.25">
      <c r="A34" s="7" t="s">
        <v>77</v>
      </c>
      <c r="B34" s="18">
        <f t="shared" si="4"/>
        <v>254.99999999999997</v>
      </c>
      <c r="C34" s="18">
        <f>B34/B36*100</f>
        <v>3.1407583491102455</v>
      </c>
      <c r="D34" s="18">
        <v>210.030395136778</v>
      </c>
      <c r="E34" s="7">
        <v>1015</v>
      </c>
      <c r="F34" s="18">
        <v>152.34</v>
      </c>
      <c r="G34" s="7">
        <v>589</v>
      </c>
      <c r="H34" s="18">
        <v>89.89</v>
      </c>
      <c r="I34" s="7">
        <v>0</v>
      </c>
      <c r="J34" s="7">
        <v>0</v>
      </c>
      <c r="K34" s="7">
        <v>0</v>
      </c>
      <c r="L34" s="7">
        <v>0</v>
      </c>
      <c r="M34" s="7">
        <v>1604</v>
      </c>
      <c r="N34" s="18">
        <v>242.23</v>
      </c>
      <c r="O34" s="7">
        <v>0</v>
      </c>
      <c r="P34" s="18">
        <v>0</v>
      </c>
      <c r="Q34" s="18">
        <v>0.14</v>
      </c>
      <c r="R34" s="7">
        <v>0</v>
      </c>
      <c r="S34" s="7">
        <v>0</v>
      </c>
      <c r="T34" s="7">
        <v>0</v>
      </c>
      <c r="U34" s="7">
        <v>0</v>
      </c>
      <c r="V34" s="18">
        <v>12.63</v>
      </c>
      <c r="W34" s="7">
        <v>254</v>
      </c>
      <c r="X34" s="18">
        <v>99.56</v>
      </c>
      <c r="Y34" s="18">
        <v>4.19</v>
      </c>
      <c r="Z34" s="18">
        <v>4.19</v>
      </c>
    </row>
    <row r="35" spans="1:26" s="1" customFormat="1" ht="14.25">
      <c r="A35" s="7" t="s">
        <v>79</v>
      </c>
      <c r="B35" s="18">
        <f t="shared" si="4"/>
        <v>228.36</v>
      </c>
      <c r="C35" s="18">
        <f>B35/B36*100</f>
        <v>2.8126414768737873</v>
      </c>
      <c r="D35" s="18">
        <v>-3.14289349790049</v>
      </c>
      <c r="E35" s="7">
        <v>679</v>
      </c>
      <c r="F35" s="18">
        <v>153.31</v>
      </c>
      <c r="G35" s="19">
        <v>205</v>
      </c>
      <c r="H35" s="18">
        <v>67.33</v>
      </c>
      <c r="I35" s="7">
        <v>2</v>
      </c>
      <c r="J35" s="7">
        <v>0.02</v>
      </c>
      <c r="K35" s="7">
        <v>0</v>
      </c>
      <c r="L35" s="7">
        <v>0</v>
      </c>
      <c r="M35" s="7">
        <v>886</v>
      </c>
      <c r="N35" s="18">
        <v>220.66</v>
      </c>
      <c r="O35" s="7">
        <v>1</v>
      </c>
      <c r="P35" s="7">
        <v>0.49</v>
      </c>
      <c r="Q35" s="18">
        <v>0</v>
      </c>
      <c r="R35" s="7">
        <v>2.09</v>
      </c>
      <c r="S35" s="7">
        <v>0</v>
      </c>
      <c r="T35" s="7">
        <v>0</v>
      </c>
      <c r="U35" s="7">
        <v>0</v>
      </c>
      <c r="V35" s="7">
        <v>5.12</v>
      </c>
      <c r="W35" s="7">
        <v>65</v>
      </c>
      <c r="X35" s="18">
        <v>18.92</v>
      </c>
      <c r="Y35" s="18">
        <v>39.13</v>
      </c>
      <c r="Z35" s="18">
        <v>23.97</v>
      </c>
    </row>
    <row r="36" spans="1:27" s="1" customFormat="1" ht="15">
      <c r="A36" s="7" t="s">
        <v>41</v>
      </c>
      <c r="B36" s="18">
        <f t="shared" si="4"/>
        <v>8119.058254584905</v>
      </c>
      <c r="C36" s="7"/>
      <c r="D36" s="7">
        <v>22.11</v>
      </c>
      <c r="E36" s="19">
        <f aca="true" t="shared" si="5" ref="E36:Z36">SUM(E30:E35)</f>
        <v>16406.75441875</v>
      </c>
      <c r="F36" s="18">
        <f t="shared" si="5"/>
        <v>4418.1541967169815</v>
      </c>
      <c r="G36" s="19">
        <f t="shared" si="5"/>
        <v>5679</v>
      </c>
      <c r="H36" s="18">
        <f t="shared" si="5"/>
        <v>1131.5964960000001</v>
      </c>
      <c r="I36" s="19">
        <f t="shared" si="5"/>
        <v>17468</v>
      </c>
      <c r="J36" s="18">
        <f t="shared" si="5"/>
        <v>199.079947</v>
      </c>
      <c r="K36" s="19">
        <f t="shared" si="5"/>
        <v>594</v>
      </c>
      <c r="L36" s="18">
        <f t="shared" si="5"/>
        <v>89.692046</v>
      </c>
      <c r="M36" s="19">
        <f t="shared" si="5"/>
        <v>40148</v>
      </c>
      <c r="N36" s="18">
        <f t="shared" si="5"/>
        <v>5838.52268571698</v>
      </c>
      <c r="O36" s="19">
        <f t="shared" si="5"/>
        <v>76</v>
      </c>
      <c r="P36" s="18">
        <f t="shared" si="5"/>
        <v>96.77</v>
      </c>
      <c r="Q36" s="18">
        <f t="shared" si="5"/>
        <v>44.55216981132076</v>
      </c>
      <c r="R36" s="18">
        <f t="shared" si="5"/>
        <v>170.8060688679245</v>
      </c>
      <c r="S36" s="18">
        <f t="shared" si="5"/>
        <v>1192.78</v>
      </c>
      <c r="T36" s="19">
        <f t="shared" si="5"/>
        <v>0</v>
      </c>
      <c r="U36" s="18">
        <f t="shared" si="5"/>
        <v>0</v>
      </c>
      <c r="V36" s="18">
        <f t="shared" si="5"/>
        <v>775.6273301886793</v>
      </c>
      <c r="W36" s="19">
        <f t="shared" si="5"/>
        <v>4018</v>
      </c>
      <c r="X36" s="18">
        <f t="shared" si="5"/>
        <v>3524.017465</v>
      </c>
      <c r="Y36" s="18">
        <f t="shared" si="5"/>
        <v>573.8077270000001</v>
      </c>
      <c r="Z36" s="19">
        <f t="shared" si="5"/>
        <v>383.82018500000004</v>
      </c>
      <c r="AA36" s="42"/>
    </row>
    <row r="37" spans="1:27" s="1" customFormat="1" ht="20.25">
      <c r="A37" s="21" t="s">
        <v>47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39"/>
      <c r="R37" s="21"/>
      <c r="S37" s="21"/>
      <c r="T37" s="21"/>
      <c r="U37" s="21"/>
      <c r="V37" s="21"/>
      <c r="W37" s="21"/>
      <c r="X37" s="21"/>
      <c r="Y37" s="21"/>
      <c r="Z37" s="21"/>
      <c r="AA37" s="42"/>
    </row>
    <row r="38" spans="1:27" s="1" customFormat="1" ht="15">
      <c r="A38" s="6" t="s">
        <v>4</v>
      </c>
      <c r="B38" s="7" t="s">
        <v>5</v>
      </c>
      <c r="C38" s="8" t="s">
        <v>6</v>
      </c>
      <c r="D38" s="9" t="s">
        <v>57</v>
      </c>
      <c r="E38" s="10" t="s">
        <v>58</v>
      </c>
      <c r="F38" s="10"/>
      <c r="G38" s="10"/>
      <c r="H38" s="10"/>
      <c r="I38" s="10"/>
      <c r="J38" s="10"/>
      <c r="K38" s="10"/>
      <c r="L38" s="10"/>
      <c r="M38" s="10"/>
      <c r="N38" s="10"/>
      <c r="O38" s="7" t="s">
        <v>59</v>
      </c>
      <c r="P38" s="7"/>
      <c r="Q38" s="32" t="s">
        <v>60</v>
      </c>
      <c r="R38" s="9" t="s">
        <v>61</v>
      </c>
      <c r="S38" s="9" t="s">
        <v>62</v>
      </c>
      <c r="T38" s="33" t="s">
        <v>12</v>
      </c>
      <c r="U38" s="34"/>
      <c r="V38" s="9" t="s">
        <v>63</v>
      </c>
      <c r="W38" s="10" t="s">
        <v>64</v>
      </c>
      <c r="X38" s="10" t="s">
        <v>15</v>
      </c>
      <c r="Y38" s="10" t="s">
        <v>19</v>
      </c>
      <c r="Z38" s="10" t="s">
        <v>65</v>
      </c>
      <c r="AA38" s="42"/>
    </row>
    <row r="39" spans="1:27" s="1" customFormat="1" ht="15">
      <c r="A39" s="6"/>
      <c r="B39" s="7"/>
      <c r="C39" s="11"/>
      <c r="D39" s="12"/>
      <c r="E39" s="10" t="s">
        <v>66</v>
      </c>
      <c r="F39" s="10"/>
      <c r="G39" s="13" t="s">
        <v>67</v>
      </c>
      <c r="H39" s="14"/>
      <c r="I39" s="7" t="s">
        <v>68</v>
      </c>
      <c r="J39" s="7"/>
      <c r="K39" s="7" t="s">
        <v>69</v>
      </c>
      <c r="L39" s="7"/>
      <c r="M39" s="7" t="s">
        <v>70</v>
      </c>
      <c r="N39" s="7"/>
      <c r="O39" s="7"/>
      <c r="P39" s="7"/>
      <c r="Q39" s="35"/>
      <c r="R39" s="12"/>
      <c r="S39" s="16"/>
      <c r="T39" s="36"/>
      <c r="U39" s="37"/>
      <c r="V39" s="12"/>
      <c r="W39" s="10"/>
      <c r="X39" s="10"/>
      <c r="Y39" s="10"/>
      <c r="Z39" s="10"/>
      <c r="AA39" s="42"/>
    </row>
    <row r="40" spans="1:27" s="1" customFormat="1" ht="24">
      <c r="A40" s="6"/>
      <c r="B40" s="7"/>
      <c r="C40" s="15"/>
      <c r="D40" s="16"/>
      <c r="E40" s="10" t="s">
        <v>71</v>
      </c>
      <c r="F40" s="7" t="s">
        <v>25</v>
      </c>
      <c r="G40" s="10" t="s">
        <v>71</v>
      </c>
      <c r="H40" s="7" t="s">
        <v>25</v>
      </c>
      <c r="I40" s="10" t="s">
        <v>71</v>
      </c>
      <c r="J40" s="7" t="s">
        <v>25</v>
      </c>
      <c r="K40" s="10" t="s">
        <v>71</v>
      </c>
      <c r="L40" s="18" t="s">
        <v>25</v>
      </c>
      <c r="M40" s="10" t="s">
        <v>71</v>
      </c>
      <c r="N40" s="7" t="s">
        <v>25</v>
      </c>
      <c r="O40" s="10" t="s">
        <v>72</v>
      </c>
      <c r="P40" s="7" t="s">
        <v>25</v>
      </c>
      <c r="Q40" s="38"/>
      <c r="R40" s="16"/>
      <c r="S40" s="10" t="s">
        <v>25</v>
      </c>
      <c r="T40" s="10" t="s">
        <v>73</v>
      </c>
      <c r="U40" s="10" t="s">
        <v>25</v>
      </c>
      <c r="V40" s="16"/>
      <c r="W40" s="10"/>
      <c r="X40" s="10"/>
      <c r="Y40" s="10"/>
      <c r="Z40" s="10"/>
      <c r="AA40" s="42"/>
    </row>
    <row r="41" spans="1:27" s="1" customFormat="1" ht="14.25">
      <c r="A41" s="7" t="s">
        <v>74</v>
      </c>
      <c r="B41" s="18">
        <f aca="true" t="shared" si="6" ref="B41:B45">N41+P41+Q41+R41+S41+U41+V41</f>
        <v>6050.739142</v>
      </c>
      <c r="C41" s="17">
        <f>B41/B45*100</f>
        <v>73.57880507738425</v>
      </c>
      <c r="D41" s="24">
        <v>17.0482382636564</v>
      </c>
      <c r="E41" s="25">
        <v>4223.6588</v>
      </c>
      <c r="F41" s="26">
        <v>1522.900553</v>
      </c>
      <c r="G41" s="27">
        <v>335</v>
      </c>
      <c r="H41" s="26">
        <v>112.201723</v>
      </c>
      <c r="I41" s="27">
        <v>9453</v>
      </c>
      <c r="J41" s="26">
        <v>108.603773</v>
      </c>
      <c r="K41" s="27">
        <v>272</v>
      </c>
      <c r="L41" s="26">
        <v>71.183093</v>
      </c>
      <c r="M41" s="25">
        <v>14284</v>
      </c>
      <c r="N41" s="26">
        <v>1814.889142</v>
      </c>
      <c r="O41" s="27">
        <v>16</v>
      </c>
      <c r="P41" s="26">
        <v>40.11</v>
      </c>
      <c r="Q41" s="24">
        <v>1.37</v>
      </c>
      <c r="R41" s="26">
        <v>207.72</v>
      </c>
      <c r="S41" s="26">
        <v>1708.84</v>
      </c>
      <c r="T41" s="25">
        <v>561959</v>
      </c>
      <c r="U41" s="25">
        <v>1942.13</v>
      </c>
      <c r="V41" s="26">
        <v>335.68</v>
      </c>
      <c r="W41" s="27">
        <v>1200</v>
      </c>
      <c r="X41" s="40">
        <v>1714.48414</v>
      </c>
      <c r="Y41" s="40">
        <v>177.606901</v>
      </c>
      <c r="Z41" s="40">
        <v>118.755985</v>
      </c>
      <c r="AA41" s="43"/>
    </row>
    <row r="42" spans="1:27" s="1" customFormat="1" ht="15">
      <c r="A42" s="7" t="s">
        <v>75</v>
      </c>
      <c r="B42" s="18">
        <f t="shared" si="6"/>
        <v>1489.19</v>
      </c>
      <c r="C42" s="17">
        <f>B42/B45*100</f>
        <v>18.1089976218958</v>
      </c>
      <c r="D42" s="18">
        <v>34.4434714310219</v>
      </c>
      <c r="E42" s="7">
        <v>3964</v>
      </c>
      <c r="F42" s="7">
        <v>697.23</v>
      </c>
      <c r="G42" s="7">
        <v>738</v>
      </c>
      <c r="H42" s="7">
        <v>136.91</v>
      </c>
      <c r="I42" s="7">
        <v>5226</v>
      </c>
      <c r="J42" s="7">
        <v>59.14</v>
      </c>
      <c r="K42" s="7">
        <v>0</v>
      </c>
      <c r="L42" s="7">
        <v>0</v>
      </c>
      <c r="M42" s="7">
        <v>9928</v>
      </c>
      <c r="N42" s="7">
        <v>893.28</v>
      </c>
      <c r="O42" s="7">
        <v>6</v>
      </c>
      <c r="P42" s="7">
        <v>42.28</v>
      </c>
      <c r="Q42" s="18">
        <v>0</v>
      </c>
      <c r="R42" s="7">
        <v>42.83</v>
      </c>
      <c r="S42" s="7">
        <v>422.18</v>
      </c>
      <c r="T42" s="7">
        <v>0</v>
      </c>
      <c r="U42" s="7">
        <v>0</v>
      </c>
      <c r="V42" s="7">
        <v>88.62</v>
      </c>
      <c r="W42" s="7">
        <v>1002</v>
      </c>
      <c r="X42" s="7">
        <v>563.43</v>
      </c>
      <c r="Y42" s="7">
        <v>127.8</v>
      </c>
      <c r="Z42" s="7">
        <v>71</v>
      </c>
      <c r="AA42" s="42"/>
    </row>
    <row r="43" spans="1:27" s="1" customFormat="1" ht="15">
      <c r="A43" s="7" t="s">
        <v>76</v>
      </c>
      <c r="B43" s="18">
        <f t="shared" si="6"/>
        <v>131.97</v>
      </c>
      <c r="C43" s="17">
        <f>B43/B45*100</f>
        <v>1.6047948321984358</v>
      </c>
      <c r="D43" s="18">
        <v>18.4862632429521</v>
      </c>
      <c r="E43" s="7">
        <v>153</v>
      </c>
      <c r="F43" s="7">
        <v>60.84</v>
      </c>
      <c r="G43" s="7">
        <v>84</v>
      </c>
      <c r="H43" s="7">
        <v>26.95</v>
      </c>
      <c r="I43" s="7">
        <v>1435</v>
      </c>
      <c r="J43" s="7">
        <v>16.22</v>
      </c>
      <c r="K43" s="7">
        <v>2</v>
      </c>
      <c r="L43" s="7">
        <v>0.21</v>
      </c>
      <c r="M43" s="7">
        <v>1674</v>
      </c>
      <c r="N43" s="7">
        <v>104.22</v>
      </c>
      <c r="O43" s="7">
        <v>0</v>
      </c>
      <c r="P43" s="7">
        <v>0</v>
      </c>
      <c r="Q43" s="18">
        <v>0</v>
      </c>
      <c r="R43" s="7">
        <v>7.04</v>
      </c>
      <c r="S43" s="7">
        <v>0</v>
      </c>
      <c r="T43" s="7">
        <v>0</v>
      </c>
      <c r="U43" s="7">
        <v>0</v>
      </c>
      <c r="V43" s="7">
        <v>20.71</v>
      </c>
      <c r="W43" s="7">
        <v>322</v>
      </c>
      <c r="X43" s="7">
        <v>51.43</v>
      </c>
      <c r="Y43" s="7">
        <v>0</v>
      </c>
      <c r="Z43" s="7">
        <v>0</v>
      </c>
      <c r="AA43" s="42"/>
    </row>
    <row r="44" spans="1:27" s="1" customFormat="1" ht="15">
      <c r="A44" s="7" t="s">
        <v>78</v>
      </c>
      <c r="B44" s="18">
        <f t="shared" si="6"/>
        <v>551.581975471698</v>
      </c>
      <c r="C44" s="17">
        <f>B44/B45*100</f>
        <v>6.707402468521523</v>
      </c>
      <c r="D44" s="18">
        <v>43.0976460152361</v>
      </c>
      <c r="E44" s="7">
        <v>1210</v>
      </c>
      <c r="F44" s="18">
        <v>259.822783018868</v>
      </c>
      <c r="G44" s="7">
        <v>1432</v>
      </c>
      <c r="H44" s="18">
        <v>257.92</v>
      </c>
      <c r="I44" s="7">
        <v>2</v>
      </c>
      <c r="J44" s="18">
        <v>0.024</v>
      </c>
      <c r="K44" s="7">
        <v>0</v>
      </c>
      <c r="L44" s="7">
        <v>0</v>
      </c>
      <c r="M44" s="7">
        <v>2644</v>
      </c>
      <c r="N44" s="18">
        <v>517.766783018868</v>
      </c>
      <c r="O44" s="7">
        <v>1</v>
      </c>
      <c r="P44" s="18">
        <v>0.0818867924528302</v>
      </c>
      <c r="Q44" s="18">
        <v>0.00283018867924528</v>
      </c>
      <c r="R44" s="18">
        <v>25.3855698113207</v>
      </c>
      <c r="S44" s="7">
        <v>0</v>
      </c>
      <c r="T44" s="7">
        <v>0</v>
      </c>
      <c r="U44" s="7">
        <v>0</v>
      </c>
      <c r="V44" s="18">
        <v>8.34490566037732</v>
      </c>
      <c r="W44" s="7">
        <v>33</v>
      </c>
      <c r="X44" s="18">
        <v>238.25</v>
      </c>
      <c r="Y44" s="18">
        <v>56.13</v>
      </c>
      <c r="Z44" s="18">
        <v>36.31</v>
      </c>
      <c r="AA44" s="42"/>
    </row>
    <row r="45" spans="1:27" s="1" customFormat="1" ht="15">
      <c r="A45" s="7" t="s">
        <v>41</v>
      </c>
      <c r="B45" s="18">
        <f t="shared" si="6"/>
        <v>8223.481117471698</v>
      </c>
      <c r="C45" s="28"/>
      <c r="D45" s="18">
        <v>21.4</v>
      </c>
      <c r="E45" s="19">
        <f aca="true" t="shared" si="7" ref="E45:Z45">SUM(E41:E44)</f>
        <v>9550.658800000001</v>
      </c>
      <c r="F45" s="18">
        <f t="shared" si="7"/>
        <v>2540.793336018868</v>
      </c>
      <c r="G45" s="18">
        <f t="shared" si="7"/>
        <v>2589</v>
      </c>
      <c r="H45" s="18">
        <f t="shared" si="7"/>
        <v>533.981723</v>
      </c>
      <c r="I45" s="18">
        <f t="shared" si="7"/>
        <v>16116</v>
      </c>
      <c r="J45" s="18">
        <f t="shared" si="7"/>
        <v>183.987773</v>
      </c>
      <c r="K45" s="18">
        <f t="shared" si="7"/>
        <v>274</v>
      </c>
      <c r="L45" s="18">
        <f t="shared" si="7"/>
        <v>71.393093</v>
      </c>
      <c r="M45" s="18">
        <f t="shared" si="7"/>
        <v>28530</v>
      </c>
      <c r="N45" s="18">
        <f t="shared" si="7"/>
        <v>3330.1559250188675</v>
      </c>
      <c r="O45" s="18">
        <f t="shared" si="7"/>
        <v>23</v>
      </c>
      <c r="P45" s="18">
        <f t="shared" si="7"/>
        <v>82.47188679245284</v>
      </c>
      <c r="Q45" s="18">
        <f t="shared" si="7"/>
        <v>1.3728301886792453</v>
      </c>
      <c r="R45" s="18">
        <f t="shared" si="7"/>
        <v>282.9755698113207</v>
      </c>
      <c r="S45" s="18">
        <f t="shared" si="7"/>
        <v>2131.02</v>
      </c>
      <c r="T45" s="18">
        <f t="shared" si="7"/>
        <v>561959</v>
      </c>
      <c r="U45" s="18">
        <f t="shared" si="7"/>
        <v>1942.13</v>
      </c>
      <c r="V45" s="18">
        <f t="shared" si="7"/>
        <v>453.3549056603773</v>
      </c>
      <c r="W45" s="18">
        <f t="shared" si="7"/>
        <v>2557</v>
      </c>
      <c r="X45" s="18">
        <f t="shared" si="7"/>
        <v>2567.5941399999997</v>
      </c>
      <c r="Y45" s="18">
        <f t="shared" si="7"/>
        <v>361.536901</v>
      </c>
      <c r="Z45" s="18">
        <f t="shared" si="7"/>
        <v>226.065985</v>
      </c>
      <c r="AA45" s="42"/>
    </row>
    <row r="46" spans="1:27" s="1" customFormat="1" ht="20.25">
      <c r="A46" s="21" t="s">
        <v>48</v>
      </c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39"/>
      <c r="R46" s="21"/>
      <c r="S46" s="21"/>
      <c r="T46" s="21"/>
      <c r="U46" s="21"/>
      <c r="V46" s="21"/>
      <c r="W46" s="21"/>
      <c r="X46" s="21"/>
      <c r="Y46" s="21"/>
      <c r="Z46" s="21"/>
      <c r="AA46" s="42"/>
    </row>
    <row r="47" spans="1:27" s="1" customFormat="1" ht="15">
      <c r="A47" s="6" t="s">
        <v>4</v>
      </c>
      <c r="B47" s="7" t="s">
        <v>5</v>
      </c>
      <c r="C47" s="8" t="s">
        <v>6</v>
      </c>
      <c r="D47" s="9" t="s">
        <v>57</v>
      </c>
      <c r="E47" s="10" t="s">
        <v>58</v>
      </c>
      <c r="F47" s="10"/>
      <c r="G47" s="10"/>
      <c r="H47" s="10"/>
      <c r="I47" s="10"/>
      <c r="J47" s="10"/>
      <c r="K47" s="10"/>
      <c r="L47" s="10"/>
      <c r="M47" s="10"/>
      <c r="N47" s="10"/>
      <c r="O47" s="7" t="s">
        <v>59</v>
      </c>
      <c r="P47" s="7"/>
      <c r="Q47" s="32" t="s">
        <v>60</v>
      </c>
      <c r="R47" s="9" t="s">
        <v>61</v>
      </c>
      <c r="S47" s="9" t="s">
        <v>62</v>
      </c>
      <c r="T47" s="33" t="s">
        <v>12</v>
      </c>
      <c r="U47" s="34"/>
      <c r="V47" s="9" t="s">
        <v>63</v>
      </c>
      <c r="W47" s="10" t="s">
        <v>64</v>
      </c>
      <c r="X47" s="10" t="s">
        <v>15</v>
      </c>
      <c r="Y47" s="10" t="s">
        <v>19</v>
      </c>
      <c r="Z47" s="10" t="s">
        <v>65</v>
      </c>
      <c r="AA47" s="42"/>
    </row>
    <row r="48" spans="1:27" s="1" customFormat="1" ht="15">
      <c r="A48" s="6"/>
      <c r="B48" s="7"/>
      <c r="C48" s="11"/>
      <c r="D48" s="12"/>
      <c r="E48" s="10" t="s">
        <v>66</v>
      </c>
      <c r="F48" s="10"/>
      <c r="G48" s="13" t="s">
        <v>67</v>
      </c>
      <c r="H48" s="14"/>
      <c r="I48" s="7" t="s">
        <v>68</v>
      </c>
      <c r="J48" s="7"/>
      <c r="K48" s="7" t="s">
        <v>69</v>
      </c>
      <c r="L48" s="7"/>
      <c r="M48" s="7" t="s">
        <v>70</v>
      </c>
      <c r="N48" s="7"/>
      <c r="O48" s="7"/>
      <c r="P48" s="7"/>
      <c r="Q48" s="35"/>
      <c r="R48" s="12"/>
      <c r="S48" s="16"/>
      <c r="T48" s="36"/>
      <c r="U48" s="37"/>
      <c r="V48" s="12"/>
      <c r="W48" s="10"/>
      <c r="X48" s="10"/>
      <c r="Y48" s="10"/>
      <c r="Z48" s="10"/>
      <c r="AA48" s="42"/>
    </row>
    <row r="49" spans="1:27" s="1" customFormat="1" ht="24">
      <c r="A49" s="6"/>
      <c r="B49" s="7"/>
      <c r="C49" s="15"/>
      <c r="D49" s="16"/>
      <c r="E49" s="10" t="s">
        <v>71</v>
      </c>
      <c r="F49" s="7" t="s">
        <v>25</v>
      </c>
      <c r="G49" s="10" t="s">
        <v>71</v>
      </c>
      <c r="H49" s="7" t="s">
        <v>25</v>
      </c>
      <c r="I49" s="10" t="s">
        <v>71</v>
      </c>
      <c r="J49" s="7" t="s">
        <v>25</v>
      </c>
      <c r="K49" s="10" t="s">
        <v>71</v>
      </c>
      <c r="L49" s="18" t="s">
        <v>25</v>
      </c>
      <c r="M49" s="10" t="s">
        <v>71</v>
      </c>
      <c r="N49" s="7" t="s">
        <v>25</v>
      </c>
      <c r="O49" s="10" t="s">
        <v>72</v>
      </c>
      <c r="P49" s="7" t="s">
        <v>25</v>
      </c>
      <c r="Q49" s="38"/>
      <c r="R49" s="16"/>
      <c r="S49" s="10" t="s">
        <v>25</v>
      </c>
      <c r="T49" s="10" t="s">
        <v>73</v>
      </c>
      <c r="U49" s="10" t="s">
        <v>25</v>
      </c>
      <c r="V49" s="16"/>
      <c r="W49" s="10"/>
      <c r="X49" s="10"/>
      <c r="Y49" s="10"/>
      <c r="Z49" s="10"/>
      <c r="AA49" s="42"/>
    </row>
    <row r="50" spans="1:27" s="1" customFormat="1" ht="15">
      <c r="A50" s="7" t="s">
        <v>74</v>
      </c>
      <c r="B50" s="18">
        <f aca="true" t="shared" si="8" ref="B50:B54">N50+P50+Q50+R50+S50+U50+V50</f>
        <v>1787.61609</v>
      </c>
      <c r="C50" s="17">
        <f>B50/B54*100</f>
        <v>58.19127259203096</v>
      </c>
      <c r="D50" s="24">
        <v>31.3962037034584</v>
      </c>
      <c r="E50" s="25">
        <v>2490.865475</v>
      </c>
      <c r="F50" s="26">
        <v>840.256614</v>
      </c>
      <c r="G50" s="27">
        <v>99</v>
      </c>
      <c r="H50" s="26">
        <v>32.74089</v>
      </c>
      <c r="I50" s="27">
        <v>1307</v>
      </c>
      <c r="J50" s="26">
        <v>14.961269</v>
      </c>
      <c r="K50" s="27">
        <v>36</v>
      </c>
      <c r="L50" s="26">
        <v>6.107317</v>
      </c>
      <c r="M50" s="25">
        <v>3933</v>
      </c>
      <c r="N50" s="26">
        <v>894.06609</v>
      </c>
      <c r="O50" s="27">
        <v>5</v>
      </c>
      <c r="P50" s="26">
        <v>6.12</v>
      </c>
      <c r="Q50" s="24">
        <v>0</v>
      </c>
      <c r="R50" s="26">
        <v>84.82</v>
      </c>
      <c r="S50" s="26">
        <v>7.68</v>
      </c>
      <c r="T50" s="25">
        <v>215326</v>
      </c>
      <c r="U50" s="25">
        <v>744.16</v>
      </c>
      <c r="V50" s="26">
        <v>50.77</v>
      </c>
      <c r="W50" s="27">
        <v>470</v>
      </c>
      <c r="X50" s="40">
        <v>347.155268</v>
      </c>
      <c r="Y50" s="40">
        <v>110.279445</v>
      </c>
      <c r="Z50" s="40">
        <v>89.97711</v>
      </c>
      <c r="AA50" s="42"/>
    </row>
    <row r="51" spans="1:27" s="1" customFormat="1" ht="15">
      <c r="A51" s="7" t="s">
        <v>75</v>
      </c>
      <c r="B51" s="18">
        <f t="shared" si="8"/>
        <v>338.40999999999997</v>
      </c>
      <c r="C51" s="17">
        <f>B51/B54*100</f>
        <v>11.016072560562597</v>
      </c>
      <c r="D51" s="17">
        <v>50.2575259746026</v>
      </c>
      <c r="E51" s="7">
        <v>1505</v>
      </c>
      <c r="F51" s="7">
        <v>257.28</v>
      </c>
      <c r="G51" s="7">
        <v>164</v>
      </c>
      <c r="H51" s="7">
        <v>29.05</v>
      </c>
      <c r="I51" s="7">
        <v>404</v>
      </c>
      <c r="J51" s="7">
        <v>4.57</v>
      </c>
      <c r="K51" s="7">
        <v>0</v>
      </c>
      <c r="L51" s="7">
        <v>0</v>
      </c>
      <c r="M51" s="7">
        <v>2073</v>
      </c>
      <c r="N51" s="7">
        <v>290.9</v>
      </c>
      <c r="O51" s="7">
        <v>0</v>
      </c>
      <c r="P51" s="7">
        <v>0</v>
      </c>
      <c r="Q51" s="18">
        <v>0</v>
      </c>
      <c r="R51" s="7">
        <v>5.95</v>
      </c>
      <c r="S51" s="7">
        <v>25.4</v>
      </c>
      <c r="T51" s="7">
        <v>0</v>
      </c>
      <c r="U51" s="7">
        <v>0</v>
      </c>
      <c r="V51" s="7">
        <v>16.16</v>
      </c>
      <c r="W51" s="7">
        <v>170</v>
      </c>
      <c r="X51" s="7">
        <v>126.83</v>
      </c>
      <c r="Y51" s="7">
        <v>43.3</v>
      </c>
      <c r="Z51" s="7">
        <v>28.8</v>
      </c>
      <c r="AA51" s="42"/>
    </row>
    <row r="52" spans="1:27" s="1" customFormat="1" ht="15">
      <c r="A52" s="7" t="s">
        <v>76</v>
      </c>
      <c r="B52" s="18">
        <f t="shared" si="8"/>
        <v>791.5</v>
      </c>
      <c r="C52" s="17">
        <f>B52/B54*100</f>
        <v>25.76525939447799</v>
      </c>
      <c r="D52" s="17">
        <v>-28.6962631977226</v>
      </c>
      <c r="E52" s="7">
        <v>420</v>
      </c>
      <c r="F52" s="7">
        <v>156.36</v>
      </c>
      <c r="G52" s="7">
        <v>57</v>
      </c>
      <c r="H52" s="7">
        <v>18.12</v>
      </c>
      <c r="I52" s="7">
        <v>688</v>
      </c>
      <c r="J52" s="7">
        <v>7.77</v>
      </c>
      <c r="K52" s="7">
        <v>0</v>
      </c>
      <c r="L52" s="7">
        <v>0</v>
      </c>
      <c r="M52" s="7">
        <v>1165</v>
      </c>
      <c r="N52" s="7">
        <v>182.25</v>
      </c>
      <c r="O52" s="7">
        <v>1</v>
      </c>
      <c r="P52" s="7">
        <v>1.67</v>
      </c>
      <c r="Q52" s="18">
        <v>0</v>
      </c>
      <c r="R52" s="7">
        <v>38.62</v>
      </c>
      <c r="S52" s="7">
        <v>466.76</v>
      </c>
      <c r="T52" s="7">
        <v>0</v>
      </c>
      <c r="U52" s="7">
        <v>0</v>
      </c>
      <c r="V52" s="7">
        <v>102.2</v>
      </c>
      <c r="W52" s="7">
        <v>674</v>
      </c>
      <c r="X52" s="7">
        <v>441.92</v>
      </c>
      <c r="Y52" s="7">
        <v>0</v>
      </c>
      <c r="Z52" s="7">
        <v>0</v>
      </c>
      <c r="AA52" s="42"/>
    </row>
    <row r="53" spans="1:26" s="1" customFormat="1" ht="14.25">
      <c r="A53" s="7" t="s">
        <v>78</v>
      </c>
      <c r="B53" s="18">
        <f t="shared" si="8"/>
        <v>154.43987735849035</v>
      </c>
      <c r="C53" s="17">
        <f>B53/B54*100</f>
        <v>5.027395452928455</v>
      </c>
      <c r="D53" s="18" t="s">
        <v>46</v>
      </c>
      <c r="E53" s="7">
        <v>441</v>
      </c>
      <c r="F53" s="18">
        <v>89.33</v>
      </c>
      <c r="G53" s="7">
        <v>296</v>
      </c>
      <c r="H53" s="7">
        <v>48.9758632075472</v>
      </c>
      <c r="I53" s="7">
        <v>0</v>
      </c>
      <c r="J53" s="7">
        <v>0</v>
      </c>
      <c r="K53" s="7">
        <v>0</v>
      </c>
      <c r="L53" s="7">
        <v>0</v>
      </c>
      <c r="M53" s="7">
        <v>737</v>
      </c>
      <c r="N53" s="18">
        <v>138.305863207547</v>
      </c>
      <c r="O53" s="7">
        <v>0</v>
      </c>
      <c r="P53" s="7">
        <v>0</v>
      </c>
      <c r="Q53" s="18">
        <v>0</v>
      </c>
      <c r="R53" s="18">
        <v>5.33580660377358</v>
      </c>
      <c r="S53" s="18">
        <v>6.22867924528302</v>
      </c>
      <c r="T53" s="7">
        <v>0</v>
      </c>
      <c r="U53" s="7">
        <v>0</v>
      </c>
      <c r="V53" s="18">
        <v>4.56952830188675</v>
      </c>
      <c r="W53" s="7">
        <v>28</v>
      </c>
      <c r="X53" s="7">
        <v>25.58</v>
      </c>
      <c r="Y53" s="7">
        <v>17.3</v>
      </c>
      <c r="Z53" s="7">
        <v>12.06</v>
      </c>
    </row>
    <row r="54" spans="1:26" s="1" customFormat="1" ht="14.25">
      <c r="A54" s="7" t="s">
        <v>41</v>
      </c>
      <c r="B54" s="18">
        <f t="shared" si="8"/>
        <v>3071.96596735849</v>
      </c>
      <c r="C54" s="28"/>
      <c r="D54" s="7">
        <v>13.96</v>
      </c>
      <c r="E54" s="19">
        <f aca="true" t="shared" si="9" ref="E54:Z54">SUM(E50:E53)</f>
        <v>4856.8654750000005</v>
      </c>
      <c r="F54" s="18">
        <f t="shared" si="9"/>
        <v>1343.2266140000002</v>
      </c>
      <c r="G54" s="19">
        <f t="shared" si="9"/>
        <v>616</v>
      </c>
      <c r="H54" s="18">
        <f t="shared" si="9"/>
        <v>128.8867532075472</v>
      </c>
      <c r="I54" s="19">
        <f t="shared" si="9"/>
        <v>2399</v>
      </c>
      <c r="J54" s="18">
        <f t="shared" si="9"/>
        <v>27.301269</v>
      </c>
      <c r="K54" s="19">
        <f t="shared" si="9"/>
        <v>36</v>
      </c>
      <c r="L54" s="18">
        <f t="shared" si="9"/>
        <v>6.107317</v>
      </c>
      <c r="M54" s="19">
        <f t="shared" si="9"/>
        <v>7908</v>
      </c>
      <c r="N54" s="18">
        <f t="shared" si="9"/>
        <v>1505.5219532075469</v>
      </c>
      <c r="O54" s="19">
        <f t="shared" si="9"/>
        <v>6</v>
      </c>
      <c r="P54" s="18">
        <f t="shared" si="9"/>
        <v>7.79</v>
      </c>
      <c r="Q54" s="18">
        <f t="shared" si="9"/>
        <v>0</v>
      </c>
      <c r="R54" s="18">
        <f t="shared" si="9"/>
        <v>134.72580660377358</v>
      </c>
      <c r="S54" s="18">
        <f t="shared" si="9"/>
        <v>506.068679245283</v>
      </c>
      <c r="T54" s="19">
        <f t="shared" si="9"/>
        <v>215326</v>
      </c>
      <c r="U54" s="18">
        <f t="shared" si="9"/>
        <v>744.16</v>
      </c>
      <c r="V54" s="18">
        <f t="shared" si="9"/>
        <v>173.69952830188674</v>
      </c>
      <c r="W54" s="19">
        <f t="shared" si="9"/>
        <v>1342</v>
      </c>
      <c r="X54" s="18">
        <f t="shared" si="9"/>
        <v>941.485268</v>
      </c>
      <c r="Y54" s="18">
        <f t="shared" si="9"/>
        <v>170.879445</v>
      </c>
      <c r="Z54" s="18">
        <f t="shared" si="9"/>
        <v>130.83711</v>
      </c>
    </row>
    <row r="55" spans="1:26" s="1" customFormat="1" ht="20.25">
      <c r="A55" s="21" t="s">
        <v>49</v>
      </c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39"/>
      <c r="R55" s="21"/>
      <c r="S55" s="21"/>
      <c r="T55" s="21"/>
      <c r="U55" s="21"/>
      <c r="V55" s="21"/>
      <c r="W55" s="21"/>
      <c r="X55" s="21"/>
      <c r="Y55" s="21"/>
      <c r="Z55" s="21"/>
    </row>
    <row r="56" spans="1:26" s="1" customFormat="1" ht="14.25">
      <c r="A56" s="6" t="s">
        <v>4</v>
      </c>
      <c r="B56" s="7" t="s">
        <v>5</v>
      </c>
      <c r="C56" s="8" t="s">
        <v>6</v>
      </c>
      <c r="D56" s="9" t="s">
        <v>57</v>
      </c>
      <c r="E56" s="10" t="s">
        <v>58</v>
      </c>
      <c r="F56" s="10"/>
      <c r="G56" s="10"/>
      <c r="H56" s="10"/>
      <c r="I56" s="10"/>
      <c r="J56" s="10"/>
      <c r="K56" s="10"/>
      <c r="L56" s="10"/>
      <c r="M56" s="10"/>
      <c r="N56" s="10"/>
      <c r="O56" s="7" t="s">
        <v>59</v>
      </c>
      <c r="P56" s="7"/>
      <c r="Q56" s="32" t="s">
        <v>60</v>
      </c>
      <c r="R56" s="9" t="s">
        <v>61</v>
      </c>
      <c r="S56" s="9" t="s">
        <v>62</v>
      </c>
      <c r="T56" s="33" t="s">
        <v>12</v>
      </c>
      <c r="U56" s="34"/>
      <c r="V56" s="9" t="s">
        <v>63</v>
      </c>
      <c r="W56" s="10" t="s">
        <v>64</v>
      </c>
      <c r="X56" s="10" t="s">
        <v>15</v>
      </c>
      <c r="Y56" s="10" t="s">
        <v>19</v>
      </c>
      <c r="Z56" s="10" t="s">
        <v>65</v>
      </c>
    </row>
    <row r="57" spans="1:26" s="1" customFormat="1" ht="14.25">
      <c r="A57" s="6"/>
      <c r="B57" s="7"/>
      <c r="C57" s="11"/>
      <c r="D57" s="12"/>
      <c r="E57" s="10" t="s">
        <v>66</v>
      </c>
      <c r="F57" s="10"/>
      <c r="G57" s="13" t="s">
        <v>67</v>
      </c>
      <c r="H57" s="14"/>
      <c r="I57" s="7" t="s">
        <v>68</v>
      </c>
      <c r="J57" s="7"/>
      <c r="K57" s="7" t="s">
        <v>69</v>
      </c>
      <c r="L57" s="7"/>
      <c r="M57" s="7" t="s">
        <v>70</v>
      </c>
      <c r="N57" s="7"/>
      <c r="O57" s="7"/>
      <c r="P57" s="7"/>
      <c r="Q57" s="35"/>
      <c r="R57" s="12"/>
      <c r="S57" s="16"/>
      <c r="T57" s="36"/>
      <c r="U57" s="37"/>
      <c r="V57" s="12"/>
      <c r="W57" s="10"/>
      <c r="X57" s="10"/>
      <c r="Y57" s="10"/>
      <c r="Z57" s="10"/>
    </row>
    <row r="58" spans="1:26" s="1" customFormat="1" ht="24">
      <c r="A58" s="6"/>
      <c r="B58" s="7"/>
      <c r="C58" s="15"/>
      <c r="D58" s="16"/>
      <c r="E58" s="10" t="s">
        <v>71</v>
      </c>
      <c r="F58" s="7" t="s">
        <v>25</v>
      </c>
      <c r="G58" s="10" t="s">
        <v>71</v>
      </c>
      <c r="H58" s="7" t="s">
        <v>25</v>
      </c>
      <c r="I58" s="10" t="s">
        <v>71</v>
      </c>
      <c r="J58" s="7" t="s">
        <v>25</v>
      </c>
      <c r="K58" s="10" t="s">
        <v>71</v>
      </c>
      <c r="L58" s="18" t="s">
        <v>25</v>
      </c>
      <c r="M58" s="10" t="s">
        <v>71</v>
      </c>
      <c r="N58" s="7" t="s">
        <v>25</v>
      </c>
      <c r="O58" s="10" t="s">
        <v>72</v>
      </c>
      <c r="P58" s="7" t="s">
        <v>25</v>
      </c>
      <c r="Q58" s="38"/>
      <c r="R58" s="16"/>
      <c r="S58" s="10" t="s">
        <v>25</v>
      </c>
      <c r="T58" s="10" t="s">
        <v>73</v>
      </c>
      <c r="U58" s="10" t="s">
        <v>25</v>
      </c>
      <c r="V58" s="16"/>
      <c r="W58" s="10"/>
      <c r="X58" s="10"/>
      <c r="Y58" s="10"/>
      <c r="Z58" s="10"/>
    </row>
    <row r="59" spans="1:26" s="1" customFormat="1" ht="14.25">
      <c r="A59" s="7" t="s">
        <v>74</v>
      </c>
      <c r="B59" s="18">
        <f aca="true" t="shared" si="10" ref="B59:B62">N59+P59+Q59+R59+S59+U59+V59</f>
        <v>1512.0302049999996</v>
      </c>
      <c r="C59" s="17">
        <f>B59/B62*100</f>
        <v>67.99858184415083</v>
      </c>
      <c r="D59" s="24">
        <v>12.5961292776777</v>
      </c>
      <c r="E59" s="25">
        <v>3420.6416375</v>
      </c>
      <c r="F59" s="26">
        <v>1098.440161</v>
      </c>
      <c r="G59" s="27">
        <v>70</v>
      </c>
      <c r="H59" s="26">
        <v>21.85724</v>
      </c>
      <c r="I59" s="27">
        <v>3944</v>
      </c>
      <c r="J59" s="26">
        <v>44.78929</v>
      </c>
      <c r="K59" s="27">
        <v>25</v>
      </c>
      <c r="L59" s="26">
        <v>4.163514</v>
      </c>
      <c r="M59" s="25">
        <v>7460</v>
      </c>
      <c r="N59" s="26">
        <v>1169.250205</v>
      </c>
      <c r="O59" s="27">
        <v>1</v>
      </c>
      <c r="P59" s="26">
        <v>0.33</v>
      </c>
      <c r="Q59" s="24">
        <v>0.1</v>
      </c>
      <c r="R59" s="26">
        <v>17.32</v>
      </c>
      <c r="S59" s="26">
        <v>184.14</v>
      </c>
      <c r="T59" s="25">
        <v>0</v>
      </c>
      <c r="U59" s="25">
        <v>0</v>
      </c>
      <c r="V59" s="26">
        <v>140.89</v>
      </c>
      <c r="W59" s="27">
        <v>886</v>
      </c>
      <c r="X59" s="40">
        <v>497.614966</v>
      </c>
      <c r="Y59" s="40">
        <v>126.029464</v>
      </c>
      <c r="Z59" s="40">
        <v>96.389463</v>
      </c>
    </row>
    <row r="60" spans="1:26" s="1" customFormat="1" ht="14.25">
      <c r="A60" s="7" t="s">
        <v>75</v>
      </c>
      <c r="B60" s="18">
        <f t="shared" si="10"/>
        <v>697.93</v>
      </c>
      <c r="C60" s="17">
        <f>B60/B62*100</f>
        <v>31.387104615736305</v>
      </c>
      <c r="D60" s="18">
        <v>-6.6763832802931</v>
      </c>
      <c r="E60" s="7">
        <v>2764</v>
      </c>
      <c r="F60" s="7">
        <v>616.71</v>
      </c>
      <c r="G60" s="29">
        <v>208</v>
      </c>
      <c r="H60" s="7">
        <v>36.69</v>
      </c>
      <c r="I60" s="29">
        <v>350</v>
      </c>
      <c r="J60" s="7">
        <v>3.96</v>
      </c>
      <c r="K60" s="29">
        <v>0</v>
      </c>
      <c r="L60" s="7">
        <v>0</v>
      </c>
      <c r="M60" s="29">
        <v>3322</v>
      </c>
      <c r="N60" s="7">
        <v>657.36</v>
      </c>
      <c r="O60" s="29">
        <v>14</v>
      </c>
      <c r="P60" s="7">
        <v>23.78</v>
      </c>
      <c r="Q60" s="18">
        <v>0</v>
      </c>
      <c r="R60" s="7">
        <v>8.28</v>
      </c>
      <c r="S60" s="7">
        <v>0</v>
      </c>
      <c r="T60" s="29">
        <v>0</v>
      </c>
      <c r="U60" s="7">
        <v>0</v>
      </c>
      <c r="V60" s="7">
        <v>8.51</v>
      </c>
      <c r="W60" s="7">
        <v>526</v>
      </c>
      <c r="X60" s="7">
        <v>268.96</v>
      </c>
      <c r="Y60" s="7">
        <v>79.1</v>
      </c>
      <c r="Z60" s="7">
        <v>44.8</v>
      </c>
    </row>
    <row r="61" spans="1:26" s="1" customFormat="1" ht="14.25">
      <c r="A61" s="7" t="s">
        <v>80</v>
      </c>
      <c r="B61" s="18">
        <f t="shared" si="10"/>
        <v>13.66</v>
      </c>
      <c r="C61" s="17">
        <f>B61/B62*100</f>
        <v>0.614313540112845</v>
      </c>
      <c r="D61" s="18">
        <v>-88.334756618275</v>
      </c>
      <c r="E61" s="7">
        <v>0</v>
      </c>
      <c r="F61" s="7">
        <v>0</v>
      </c>
      <c r="G61" s="29">
        <v>0</v>
      </c>
      <c r="H61" s="7">
        <v>0</v>
      </c>
      <c r="I61" s="29">
        <v>0</v>
      </c>
      <c r="J61" s="7">
        <v>0</v>
      </c>
      <c r="K61" s="29">
        <v>0</v>
      </c>
      <c r="L61" s="7">
        <v>0</v>
      </c>
      <c r="M61" s="29">
        <v>0</v>
      </c>
      <c r="N61" s="7">
        <v>0</v>
      </c>
      <c r="O61" s="29">
        <v>0</v>
      </c>
      <c r="P61" s="7">
        <v>0</v>
      </c>
      <c r="Q61" s="18">
        <v>0</v>
      </c>
      <c r="R61" s="7">
        <v>0</v>
      </c>
      <c r="S61" s="7">
        <v>13.66</v>
      </c>
      <c r="T61" s="29">
        <v>0</v>
      </c>
      <c r="U61" s="7">
        <v>0</v>
      </c>
      <c r="V61" s="7">
        <v>0</v>
      </c>
      <c r="W61" s="7">
        <v>3793</v>
      </c>
      <c r="X61" s="7">
        <v>182.97</v>
      </c>
      <c r="Y61" s="7">
        <v>0</v>
      </c>
      <c r="Z61" s="7">
        <v>0</v>
      </c>
    </row>
    <row r="62" spans="1:26" s="1" customFormat="1" ht="14.25">
      <c r="A62" s="7" t="s">
        <v>41</v>
      </c>
      <c r="B62" s="18">
        <f t="shared" si="10"/>
        <v>2223.6202049999997</v>
      </c>
      <c r="C62" s="28"/>
      <c r="D62" s="18">
        <v>0.71</v>
      </c>
      <c r="E62" s="19">
        <f aca="true" t="shared" si="11" ref="E62:Z62">SUM(E59:E61)</f>
        <v>6184.6416375</v>
      </c>
      <c r="F62" s="18">
        <f t="shared" si="11"/>
        <v>1715.150161</v>
      </c>
      <c r="G62" s="19">
        <f t="shared" si="11"/>
        <v>278</v>
      </c>
      <c r="H62" s="18">
        <f t="shared" si="11"/>
        <v>58.54724</v>
      </c>
      <c r="I62" s="19">
        <f t="shared" si="11"/>
        <v>4294</v>
      </c>
      <c r="J62" s="18">
        <f t="shared" si="11"/>
        <v>48.74929</v>
      </c>
      <c r="K62" s="19">
        <f t="shared" si="11"/>
        <v>25</v>
      </c>
      <c r="L62" s="18">
        <f t="shared" si="11"/>
        <v>4.163514</v>
      </c>
      <c r="M62" s="19">
        <f t="shared" si="11"/>
        <v>10782</v>
      </c>
      <c r="N62" s="18">
        <f t="shared" si="11"/>
        <v>1826.610205</v>
      </c>
      <c r="O62" s="19">
        <f t="shared" si="11"/>
        <v>15</v>
      </c>
      <c r="P62" s="18">
        <f t="shared" si="11"/>
        <v>24.11</v>
      </c>
      <c r="Q62" s="18">
        <f t="shared" si="11"/>
        <v>0.1</v>
      </c>
      <c r="R62" s="18">
        <f t="shared" si="11"/>
        <v>25.6</v>
      </c>
      <c r="S62" s="19">
        <f t="shared" si="11"/>
        <v>197.79999999999998</v>
      </c>
      <c r="T62" s="19">
        <f t="shared" si="11"/>
        <v>0</v>
      </c>
      <c r="U62" s="18">
        <f t="shared" si="11"/>
        <v>0</v>
      </c>
      <c r="V62" s="18">
        <f t="shared" si="11"/>
        <v>149.39999999999998</v>
      </c>
      <c r="W62" s="19">
        <f t="shared" si="11"/>
        <v>5205</v>
      </c>
      <c r="X62" s="18">
        <f t="shared" si="11"/>
        <v>949.5449659999999</v>
      </c>
      <c r="Y62" s="18">
        <f t="shared" si="11"/>
        <v>205.12946399999998</v>
      </c>
      <c r="Z62" s="18">
        <f t="shared" si="11"/>
        <v>141.189463</v>
      </c>
    </row>
    <row r="63" spans="1:26" s="1" customFormat="1" ht="20.25">
      <c r="A63" s="21" t="s">
        <v>50</v>
      </c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39"/>
      <c r="R63" s="21"/>
      <c r="S63" s="21"/>
      <c r="T63" s="21"/>
      <c r="U63" s="21"/>
      <c r="V63" s="21"/>
      <c r="W63" s="21"/>
      <c r="X63" s="21"/>
      <c r="Y63" s="21"/>
      <c r="Z63" s="21"/>
    </row>
    <row r="64" spans="1:26" s="1" customFormat="1" ht="14.25">
      <c r="A64" s="6" t="s">
        <v>4</v>
      </c>
      <c r="B64" s="7" t="s">
        <v>5</v>
      </c>
      <c r="C64" s="8" t="s">
        <v>6</v>
      </c>
      <c r="D64" s="9" t="s">
        <v>57</v>
      </c>
      <c r="E64" s="10" t="s">
        <v>58</v>
      </c>
      <c r="F64" s="10"/>
      <c r="G64" s="10"/>
      <c r="H64" s="10"/>
      <c r="I64" s="10"/>
      <c r="J64" s="10"/>
      <c r="K64" s="10"/>
      <c r="L64" s="10"/>
      <c r="M64" s="10"/>
      <c r="N64" s="10"/>
      <c r="O64" s="7" t="s">
        <v>59</v>
      </c>
      <c r="P64" s="7"/>
      <c r="Q64" s="32" t="s">
        <v>60</v>
      </c>
      <c r="R64" s="9" t="s">
        <v>61</v>
      </c>
      <c r="S64" s="9" t="s">
        <v>62</v>
      </c>
      <c r="T64" s="33" t="s">
        <v>12</v>
      </c>
      <c r="U64" s="34"/>
      <c r="V64" s="9" t="s">
        <v>63</v>
      </c>
      <c r="W64" s="10" t="s">
        <v>64</v>
      </c>
      <c r="X64" s="10" t="s">
        <v>15</v>
      </c>
      <c r="Y64" s="10" t="s">
        <v>19</v>
      </c>
      <c r="Z64" s="10" t="s">
        <v>65</v>
      </c>
    </row>
    <row r="65" spans="1:26" s="1" customFormat="1" ht="14.25">
      <c r="A65" s="6"/>
      <c r="B65" s="7"/>
      <c r="C65" s="11"/>
      <c r="D65" s="12"/>
      <c r="E65" s="10" t="s">
        <v>66</v>
      </c>
      <c r="F65" s="10"/>
      <c r="G65" s="13" t="s">
        <v>67</v>
      </c>
      <c r="H65" s="14"/>
      <c r="I65" s="7" t="s">
        <v>68</v>
      </c>
      <c r="J65" s="7"/>
      <c r="K65" s="7" t="s">
        <v>69</v>
      </c>
      <c r="L65" s="7"/>
      <c r="M65" s="7" t="s">
        <v>70</v>
      </c>
      <c r="N65" s="7"/>
      <c r="O65" s="7"/>
      <c r="P65" s="7"/>
      <c r="Q65" s="35"/>
      <c r="R65" s="12"/>
      <c r="S65" s="16"/>
      <c r="T65" s="36"/>
      <c r="U65" s="37"/>
      <c r="V65" s="12"/>
      <c r="W65" s="10"/>
      <c r="X65" s="10"/>
      <c r="Y65" s="10"/>
      <c r="Z65" s="10"/>
    </row>
    <row r="66" spans="1:26" s="1" customFormat="1" ht="24">
      <c r="A66" s="6"/>
      <c r="B66" s="7"/>
      <c r="C66" s="15"/>
      <c r="D66" s="16"/>
      <c r="E66" s="10" t="s">
        <v>71</v>
      </c>
      <c r="F66" s="7" t="s">
        <v>25</v>
      </c>
      <c r="G66" s="10" t="s">
        <v>71</v>
      </c>
      <c r="H66" s="7" t="s">
        <v>25</v>
      </c>
      <c r="I66" s="10" t="s">
        <v>71</v>
      </c>
      <c r="J66" s="7" t="s">
        <v>25</v>
      </c>
      <c r="K66" s="10" t="s">
        <v>71</v>
      </c>
      <c r="L66" s="18" t="s">
        <v>25</v>
      </c>
      <c r="M66" s="10" t="s">
        <v>71</v>
      </c>
      <c r="N66" s="7" t="s">
        <v>25</v>
      </c>
      <c r="O66" s="10" t="s">
        <v>72</v>
      </c>
      <c r="P66" s="7" t="s">
        <v>25</v>
      </c>
      <c r="Q66" s="38"/>
      <c r="R66" s="16"/>
      <c r="S66" s="10" t="s">
        <v>25</v>
      </c>
      <c r="T66" s="10" t="s">
        <v>73</v>
      </c>
      <c r="U66" s="10" t="s">
        <v>25</v>
      </c>
      <c r="V66" s="16"/>
      <c r="W66" s="10"/>
      <c r="X66" s="10"/>
      <c r="Y66" s="10"/>
      <c r="Z66" s="10"/>
    </row>
    <row r="67" spans="1:26" s="1" customFormat="1" ht="14.25">
      <c r="A67" s="7" t="s">
        <v>74</v>
      </c>
      <c r="B67" s="18">
        <f aca="true" t="shared" si="12" ref="B67:B70">N67+P67+Q67+R67+S67+U67+V67</f>
        <v>1466.848246</v>
      </c>
      <c r="C67" s="17">
        <f>B67/B70*100</f>
        <v>71.4393311699266</v>
      </c>
      <c r="D67" s="17">
        <v>40.7284396841864</v>
      </c>
      <c r="E67" s="44">
        <v>1700.96920625</v>
      </c>
      <c r="F67" s="45">
        <v>662.259043</v>
      </c>
      <c r="G67" s="44">
        <v>79</v>
      </c>
      <c r="H67" s="45">
        <v>25.479591</v>
      </c>
      <c r="I67" s="44">
        <v>1742</v>
      </c>
      <c r="J67" s="45">
        <v>19.723984</v>
      </c>
      <c r="K67" s="44">
        <v>35</v>
      </c>
      <c r="L67" s="45">
        <v>4.325628</v>
      </c>
      <c r="M67" s="52">
        <v>3557</v>
      </c>
      <c r="N67" s="53">
        <v>711.788246</v>
      </c>
      <c r="O67" s="54">
        <v>5</v>
      </c>
      <c r="P67" s="54">
        <v>15.64</v>
      </c>
      <c r="Q67" s="45">
        <v>0</v>
      </c>
      <c r="R67" s="54">
        <v>26.12</v>
      </c>
      <c r="S67" s="45">
        <v>19.04</v>
      </c>
      <c r="T67" s="54">
        <v>186307</v>
      </c>
      <c r="U67" s="54">
        <v>643.88</v>
      </c>
      <c r="V67" s="54">
        <v>50.38</v>
      </c>
      <c r="W67" s="52">
        <v>466</v>
      </c>
      <c r="X67" s="53">
        <v>320.197708</v>
      </c>
      <c r="Y67" s="45">
        <v>74.727597</v>
      </c>
      <c r="Z67" s="45">
        <v>53.033708</v>
      </c>
    </row>
    <row r="68" spans="1:26" s="1" customFormat="1" ht="14.25">
      <c r="A68" s="7" t="s">
        <v>75</v>
      </c>
      <c r="B68" s="18">
        <f t="shared" si="12"/>
        <v>224.12</v>
      </c>
      <c r="C68" s="17">
        <f>B68/B70*100</f>
        <v>10.915227901362572</v>
      </c>
      <c r="D68" s="17">
        <v>29.7441241171703</v>
      </c>
      <c r="E68" s="7">
        <v>399</v>
      </c>
      <c r="F68" s="7">
        <v>84.71</v>
      </c>
      <c r="G68" s="7">
        <v>440</v>
      </c>
      <c r="H68" s="7">
        <v>81.72</v>
      </c>
      <c r="I68" s="7">
        <v>81</v>
      </c>
      <c r="J68" s="7">
        <v>0.92</v>
      </c>
      <c r="K68" s="7">
        <v>0</v>
      </c>
      <c r="L68" s="7">
        <v>0</v>
      </c>
      <c r="M68" s="7">
        <v>920</v>
      </c>
      <c r="N68" s="7">
        <v>167.35</v>
      </c>
      <c r="O68" s="7">
        <v>1</v>
      </c>
      <c r="P68" s="7">
        <v>0.57</v>
      </c>
      <c r="Q68" s="18">
        <v>0</v>
      </c>
      <c r="R68" s="7">
        <v>10.31</v>
      </c>
      <c r="S68" s="7">
        <v>0</v>
      </c>
      <c r="T68" s="7">
        <v>0</v>
      </c>
      <c r="U68" s="7">
        <v>0</v>
      </c>
      <c r="V68" s="7">
        <v>45.89</v>
      </c>
      <c r="W68" s="7">
        <v>3051</v>
      </c>
      <c r="X68" s="7">
        <v>100.82</v>
      </c>
      <c r="Y68" s="7">
        <v>29.8</v>
      </c>
      <c r="Z68" s="7">
        <v>17.9</v>
      </c>
    </row>
    <row r="69" spans="1:26" s="1" customFormat="1" ht="14.25">
      <c r="A69" s="7" t="s">
        <v>76</v>
      </c>
      <c r="B69" s="18">
        <f t="shared" si="12"/>
        <v>362.31</v>
      </c>
      <c r="C69" s="17">
        <f>B69/B70*100</f>
        <v>17.64544092871084</v>
      </c>
      <c r="D69" s="18">
        <v>-38.7213530655391</v>
      </c>
      <c r="E69" s="7">
        <v>38</v>
      </c>
      <c r="F69" s="7">
        <v>18.47</v>
      </c>
      <c r="G69" s="7">
        <v>41</v>
      </c>
      <c r="H69" s="7">
        <v>13.05</v>
      </c>
      <c r="I69" s="7">
        <v>681</v>
      </c>
      <c r="J69" s="7">
        <v>7.71</v>
      </c>
      <c r="K69" s="7">
        <v>0</v>
      </c>
      <c r="L69" s="7">
        <v>0</v>
      </c>
      <c r="M69" s="7">
        <v>760</v>
      </c>
      <c r="N69" s="7">
        <v>39.23</v>
      </c>
      <c r="O69" s="7">
        <v>0</v>
      </c>
      <c r="P69" s="7">
        <v>0</v>
      </c>
      <c r="Q69" s="18">
        <v>0</v>
      </c>
      <c r="R69" s="7">
        <v>1.1</v>
      </c>
      <c r="S69" s="7">
        <v>309.44</v>
      </c>
      <c r="T69" s="7">
        <v>0</v>
      </c>
      <c r="U69" s="7">
        <v>0</v>
      </c>
      <c r="V69" s="7">
        <v>12.54</v>
      </c>
      <c r="W69" s="7">
        <v>762</v>
      </c>
      <c r="X69" s="7">
        <v>541.5</v>
      </c>
      <c r="Y69" s="7">
        <v>0</v>
      </c>
      <c r="Z69" s="7">
        <v>0</v>
      </c>
    </row>
    <row r="70" spans="1:26" s="1" customFormat="1" ht="14.25">
      <c r="A70" s="7" t="s">
        <v>41</v>
      </c>
      <c r="B70" s="18">
        <f t="shared" si="12"/>
        <v>2053.278246</v>
      </c>
      <c r="C70" s="28"/>
      <c r="D70" s="7">
        <v>13.67</v>
      </c>
      <c r="E70" s="19">
        <f aca="true" t="shared" si="13" ref="E70:Z70">SUM(E67:E69)</f>
        <v>2137.96920625</v>
      </c>
      <c r="F70" s="18">
        <f t="shared" si="13"/>
        <v>765.4390430000001</v>
      </c>
      <c r="G70" s="19">
        <f t="shared" si="13"/>
        <v>560</v>
      </c>
      <c r="H70" s="18">
        <f t="shared" si="13"/>
        <v>120.249591</v>
      </c>
      <c r="I70" s="19">
        <f t="shared" si="13"/>
        <v>2504</v>
      </c>
      <c r="J70" s="18">
        <f t="shared" si="13"/>
        <v>28.353984000000004</v>
      </c>
      <c r="K70" s="19">
        <f t="shared" si="13"/>
        <v>35</v>
      </c>
      <c r="L70" s="18">
        <f t="shared" si="13"/>
        <v>4.325628</v>
      </c>
      <c r="M70" s="19">
        <f t="shared" si="13"/>
        <v>5237</v>
      </c>
      <c r="N70" s="18">
        <f t="shared" si="13"/>
        <v>918.368246</v>
      </c>
      <c r="O70" s="19">
        <f t="shared" si="13"/>
        <v>6</v>
      </c>
      <c r="P70" s="18">
        <f t="shared" si="13"/>
        <v>16.21</v>
      </c>
      <c r="Q70" s="18">
        <f t="shared" si="13"/>
        <v>0</v>
      </c>
      <c r="R70" s="18">
        <f t="shared" si="13"/>
        <v>37.53</v>
      </c>
      <c r="S70" s="18">
        <f t="shared" si="13"/>
        <v>328.48</v>
      </c>
      <c r="T70" s="19">
        <f t="shared" si="13"/>
        <v>186307</v>
      </c>
      <c r="U70" s="18">
        <f t="shared" si="13"/>
        <v>643.88</v>
      </c>
      <c r="V70" s="18">
        <f t="shared" si="13"/>
        <v>108.81</v>
      </c>
      <c r="W70" s="19">
        <f t="shared" si="13"/>
        <v>4279</v>
      </c>
      <c r="X70" s="18">
        <f t="shared" si="13"/>
        <v>962.517708</v>
      </c>
      <c r="Y70" s="18">
        <f t="shared" si="13"/>
        <v>104.527597</v>
      </c>
      <c r="Z70" s="18">
        <f t="shared" si="13"/>
        <v>70.933708</v>
      </c>
    </row>
    <row r="71" spans="1:26" s="1" customFormat="1" ht="20.25">
      <c r="A71" s="21" t="s">
        <v>51</v>
      </c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39"/>
      <c r="R71" s="21"/>
      <c r="S71" s="21"/>
      <c r="T71" s="21"/>
      <c r="U71" s="21"/>
      <c r="V71" s="21"/>
      <c r="W71" s="21"/>
      <c r="X71" s="21"/>
      <c r="Y71" s="21"/>
      <c r="Z71" s="21"/>
    </row>
    <row r="72" spans="1:26" s="1" customFormat="1" ht="14.25">
      <c r="A72" s="6" t="s">
        <v>4</v>
      </c>
      <c r="B72" s="7" t="s">
        <v>5</v>
      </c>
      <c r="C72" s="8" t="s">
        <v>6</v>
      </c>
      <c r="D72" s="9" t="s">
        <v>57</v>
      </c>
      <c r="E72" s="10" t="s">
        <v>58</v>
      </c>
      <c r="F72" s="10"/>
      <c r="G72" s="10"/>
      <c r="H72" s="10"/>
      <c r="I72" s="10"/>
      <c r="J72" s="10"/>
      <c r="K72" s="10"/>
      <c r="L72" s="10"/>
      <c r="M72" s="10"/>
      <c r="N72" s="10"/>
      <c r="O72" s="7" t="s">
        <v>59</v>
      </c>
      <c r="P72" s="7"/>
      <c r="Q72" s="32" t="s">
        <v>60</v>
      </c>
      <c r="R72" s="9" t="s">
        <v>61</v>
      </c>
      <c r="S72" s="9" t="s">
        <v>62</v>
      </c>
      <c r="T72" s="33" t="s">
        <v>12</v>
      </c>
      <c r="U72" s="34"/>
      <c r="V72" s="9" t="s">
        <v>63</v>
      </c>
      <c r="W72" s="10" t="s">
        <v>64</v>
      </c>
      <c r="X72" s="10" t="s">
        <v>15</v>
      </c>
      <c r="Y72" s="10" t="s">
        <v>19</v>
      </c>
      <c r="Z72" s="10" t="s">
        <v>65</v>
      </c>
    </row>
    <row r="73" spans="1:26" s="1" customFormat="1" ht="14.25">
      <c r="A73" s="6"/>
      <c r="B73" s="7"/>
      <c r="C73" s="11"/>
      <c r="D73" s="12"/>
      <c r="E73" s="10" t="s">
        <v>66</v>
      </c>
      <c r="F73" s="10"/>
      <c r="G73" s="13" t="s">
        <v>67</v>
      </c>
      <c r="H73" s="14"/>
      <c r="I73" s="7" t="s">
        <v>68</v>
      </c>
      <c r="J73" s="7"/>
      <c r="K73" s="7" t="s">
        <v>69</v>
      </c>
      <c r="L73" s="7"/>
      <c r="M73" s="7" t="s">
        <v>70</v>
      </c>
      <c r="N73" s="7"/>
      <c r="O73" s="7"/>
      <c r="P73" s="7"/>
      <c r="Q73" s="35"/>
      <c r="R73" s="12"/>
      <c r="S73" s="16"/>
      <c r="T73" s="36"/>
      <c r="U73" s="37"/>
      <c r="V73" s="12"/>
      <c r="W73" s="10"/>
      <c r="X73" s="10"/>
      <c r="Y73" s="10"/>
      <c r="Z73" s="10"/>
    </row>
    <row r="74" spans="1:26" s="1" customFormat="1" ht="24">
      <c r="A74" s="6"/>
      <c r="B74" s="7"/>
      <c r="C74" s="15"/>
      <c r="D74" s="16"/>
      <c r="E74" s="10" t="s">
        <v>71</v>
      </c>
      <c r="F74" s="7" t="s">
        <v>25</v>
      </c>
      <c r="G74" s="10" t="s">
        <v>71</v>
      </c>
      <c r="H74" s="7" t="s">
        <v>25</v>
      </c>
      <c r="I74" s="10" t="s">
        <v>71</v>
      </c>
      <c r="J74" s="7" t="s">
        <v>25</v>
      </c>
      <c r="K74" s="10" t="s">
        <v>71</v>
      </c>
      <c r="L74" s="18" t="s">
        <v>25</v>
      </c>
      <c r="M74" s="10" t="s">
        <v>71</v>
      </c>
      <c r="N74" s="7" t="s">
        <v>25</v>
      </c>
      <c r="O74" s="10" t="s">
        <v>72</v>
      </c>
      <c r="P74" s="7" t="s">
        <v>25</v>
      </c>
      <c r="Q74" s="38"/>
      <c r="R74" s="16"/>
      <c r="S74" s="10" t="s">
        <v>25</v>
      </c>
      <c r="T74" s="10" t="s">
        <v>73</v>
      </c>
      <c r="U74" s="10" t="s">
        <v>25</v>
      </c>
      <c r="V74" s="16"/>
      <c r="W74" s="10"/>
      <c r="X74" s="10"/>
      <c r="Y74" s="10"/>
      <c r="Z74" s="10"/>
    </row>
    <row r="75" spans="1:26" s="1" customFormat="1" ht="14.25">
      <c r="A75" s="7" t="s">
        <v>74</v>
      </c>
      <c r="B75" s="18">
        <f aca="true" t="shared" si="14" ref="B75:B77">N75+P75+Q75+R75+S75+U75+V75</f>
        <v>2782.423826</v>
      </c>
      <c r="C75" s="17">
        <f>B75/B77*100</f>
        <v>85.49193618504644</v>
      </c>
      <c r="D75" s="24">
        <v>14.4777612759756</v>
      </c>
      <c r="E75" s="25">
        <v>6991</v>
      </c>
      <c r="F75" s="26">
        <v>2582.690141</v>
      </c>
      <c r="G75" s="27">
        <v>0</v>
      </c>
      <c r="H75" s="26">
        <v>0</v>
      </c>
      <c r="I75" s="27">
        <v>4475</v>
      </c>
      <c r="J75" s="26">
        <v>51.263315</v>
      </c>
      <c r="K75" s="27">
        <v>30</v>
      </c>
      <c r="L75" s="26">
        <v>3.36037</v>
      </c>
      <c r="M75" s="25">
        <v>11496</v>
      </c>
      <c r="N75" s="26">
        <v>2637.313826</v>
      </c>
      <c r="O75" s="27">
        <v>5</v>
      </c>
      <c r="P75" s="26">
        <v>6.78</v>
      </c>
      <c r="Q75" s="24">
        <v>-0.77</v>
      </c>
      <c r="R75" s="26">
        <v>29.45</v>
      </c>
      <c r="S75" s="25">
        <v>0</v>
      </c>
      <c r="T75" s="25">
        <v>0</v>
      </c>
      <c r="U75" s="25">
        <v>0</v>
      </c>
      <c r="V75" s="26">
        <v>109.65</v>
      </c>
      <c r="W75" s="27">
        <v>1806</v>
      </c>
      <c r="X75" s="40">
        <v>1242.669192</v>
      </c>
      <c r="Y75" s="40">
        <v>268.609344</v>
      </c>
      <c r="Z75" s="40">
        <v>206.823436</v>
      </c>
    </row>
    <row r="76" spans="1:26" s="1" customFormat="1" ht="14.25">
      <c r="A76" s="7" t="s">
        <v>75</v>
      </c>
      <c r="B76" s="18">
        <f t="shared" si="14"/>
        <v>472.18</v>
      </c>
      <c r="C76" s="17">
        <f>B76/B77*100</f>
        <v>14.508063814953557</v>
      </c>
      <c r="D76" s="18">
        <v>30.3104732992963</v>
      </c>
      <c r="E76" s="7">
        <v>2483</v>
      </c>
      <c r="F76" s="18">
        <v>435.03</v>
      </c>
      <c r="G76" s="19">
        <v>86</v>
      </c>
      <c r="H76" s="18">
        <v>15.6</v>
      </c>
      <c r="I76" s="7">
        <v>215</v>
      </c>
      <c r="J76" s="7">
        <v>2.43</v>
      </c>
      <c r="K76" s="7">
        <v>0</v>
      </c>
      <c r="L76" s="7">
        <v>0</v>
      </c>
      <c r="M76" s="7">
        <v>2784</v>
      </c>
      <c r="N76" s="7">
        <v>453.06</v>
      </c>
      <c r="O76" s="7">
        <v>0</v>
      </c>
      <c r="P76" s="7">
        <v>0</v>
      </c>
      <c r="Q76" s="18">
        <v>0</v>
      </c>
      <c r="R76" s="7">
        <v>0</v>
      </c>
      <c r="S76" s="7">
        <v>0</v>
      </c>
      <c r="T76" s="7">
        <v>0</v>
      </c>
      <c r="U76" s="7">
        <v>0</v>
      </c>
      <c r="V76" s="7">
        <v>19.12</v>
      </c>
      <c r="W76" s="7">
        <v>320</v>
      </c>
      <c r="X76" s="7">
        <v>168.91</v>
      </c>
      <c r="Y76" s="7">
        <v>20.34</v>
      </c>
      <c r="Z76" s="7">
        <v>0</v>
      </c>
    </row>
    <row r="77" spans="1:26" s="1" customFormat="1" ht="14.25">
      <c r="A77" s="7" t="s">
        <v>41</v>
      </c>
      <c r="B77" s="18">
        <f t="shared" si="14"/>
        <v>3254.603826</v>
      </c>
      <c r="C77" s="28"/>
      <c r="D77" s="7">
        <v>16.53</v>
      </c>
      <c r="E77" s="19">
        <f aca="true" t="shared" si="15" ref="E77:Z77">SUM(E75:E76)</f>
        <v>9474</v>
      </c>
      <c r="F77" s="18">
        <f t="shared" si="15"/>
        <v>3017.720141</v>
      </c>
      <c r="G77" s="19">
        <f t="shared" si="15"/>
        <v>86</v>
      </c>
      <c r="H77" s="18">
        <f t="shared" si="15"/>
        <v>15.6</v>
      </c>
      <c r="I77" s="19">
        <f t="shared" si="15"/>
        <v>4690</v>
      </c>
      <c r="J77" s="18">
        <f t="shared" si="15"/>
        <v>53.693315</v>
      </c>
      <c r="K77" s="19">
        <f t="shared" si="15"/>
        <v>30</v>
      </c>
      <c r="L77" s="18">
        <f t="shared" si="15"/>
        <v>3.36037</v>
      </c>
      <c r="M77" s="19">
        <f t="shared" si="15"/>
        <v>14280</v>
      </c>
      <c r="N77" s="18">
        <f t="shared" si="15"/>
        <v>3090.373826</v>
      </c>
      <c r="O77" s="19">
        <f t="shared" si="15"/>
        <v>5</v>
      </c>
      <c r="P77" s="18">
        <f t="shared" si="15"/>
        <v>6.78</v>
      </c>
      <c r="Q77" s="18">
        <f t="shared" si="15"/>
        <v>-0.77</v>
      </c>
      <c r="R77" s="18">
        <f t="shared" si="15"/>
        <v>29.45</v>
      </c>
      <c r="S77" s="19">
        <f t="shared" si="15"/>
        <v>0</v>
      </c>
      <c r="T77" s="18">
        <f t="shared" si="15"/>
        <v>0</v>
      </c>
      <c r="U77" s="18">
        <f t="shared" si="15"/>
        <v>0</v>
      </c>
      <c r="V77" s="18">
        <f t="shared" si="15"/>
        <v>128.77</v>
      </c>
      <c r="W77" s="19">
        <f t="shared" si="15"/>
        <v>2126</v>
      </c>
      <c r="X77" s="18">
        <f t="shared" si="15"/>
        <v>1411.5791920000001</v>
      </c>
      <c r="Y77" s="18">
        <f t="shared" si="15"/>
        <v>288.949344</v>
      </c>
      <c r="Z77" s="18">
        <f t="shared" si="15"/>
        <v>206.823436</v>
      </c>
    </row>
    <row r="78" spans="1:26" s="1" customFormat="1" ht="20.25">
      <c r="A78" s="21" t="s">
        <v>52</v>
      </c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39"/>
      <c r="R78" s="21"/>
      <c r="S78" s="21"/>
      <c r="T78" s="21"/>
      <c r="U78" s="21"/>
      <c r="V78" s="21"/>
      <c r="W78" s="21"/>
      <c r="X78" s="21"/>
      <c r="Y78" s="21"/>
      <c r="Z78" s="21"/>
    </row>
    <row r="79" spans="1:26" s="1" customFormat="1" ht="14.25">
      <c r="A79" s="6" t="s">
        <v>4</v>
      </c>
      <c r="B79" s="7" t="s">
        <v>5</v>
      </c>
      <c r="C79" s="8" t="s">
        <v>6</v>
      </c>
      <c r="D79" s="9" t="s">
        <v>57</v>
      </c>
      <c r="E79" s="10" t="s">
        <v>58</v>
      </c>
      <c r="F79" s="10"/>
      <c r="G79" s="10"/>
      <c r="H79" s="10"/>
      <c r="I79" s="10"/>
      <c r="J79" s="10"/>
      <c r="K79" s="10"/>
      <c r="L79" s="10"/>
      <c r="M79" s="10"/>
      <c r="N79" s="10"/>
      <c r="O79" s="7" t="s">
        <v>59</v>
      </c>
      <c r="P79" s="7"/>
      <c r="Q79" s="32" t="s">
        <v>60</v>
      </c>
      <c r="R79" s="9" t="s">
        <v>61</v>
      </c>
      <c r="S79" s="9" t="s">
        <v>62</v>
      </c>
      <c r="T79" s="33" t="s">
        <v>12</v>
      </c>
      <c r="U79" s="34"/>
      <c r="V79" s="9" t="s">
        <v>63</v>
      </c>
      <c r="W79" s="10" t="s">
        <v>64</v>
      </c>
      <c r="X79" s="10" t="s">
        <v>15</v>
      </c>
      <c r="Y79" s="10" t="s">
        <v>19</v>
      </c>
      <c r="Z79" s="10" t="s">
        <v>65</v>
      </c>
    </row>
    <row r="80" spans="1:26" s="1" customFormat="1" ht="14.25">
      <c r="A80" s="6"/>
      <c r="B80" s="7"/>
      <c r="C80" s="11"/>
      <c r="D80" s="12"/>
      <c r="E80" s="10" t="s">
        <v>66</v>
      </c>
      <c r="F80" s="10"/>
      <c r="G80" s="13" t="s">
        <v>67</v>
      </c>
      <c r="H80" s="14"/>
      <c r="I80" s="7" t="s">
        <v>68</v>
      </c>
      <c r="J80" s="7"/>
      <c r="K80" s="7" t="s">
        <v>69</v>
      </c>
      <c r="L80" s="7"/>
      <c r="M80" s="7" t="s">
        <v>70</v>
      </c>
      <c r="N80" s="7"/>
      <c r="O80" s="7"/>
      <c r="P80" s="7"/>
      <c r="Q80" s="35"/>
      <c r="R80" s="12"/>
      <c r="S80" s="16"/>
      <c r="T80" s="36"/>
      <c r="U80" s="37"/>
      <c r="V80" s="12"/>
      <c r="W80" s="10"/>
      <c r="X80" s="10"/>
      <c r="Y80" s="10"/>
      <c r="Z80" s="10"/>
    </row>
    <row r="81" spans="1:26" s="1" customFormat="1" ht="24">
      <c r="A81" s="6"/>
      <c r="B81" s="7"/>
      <c r="C81" s="15"/>
      <c r="D81" s="16"/>
      <c r="E81" s="10" t="s">
        <v>71</v>
      </c>
      <c r="F81" s="7" t="s">
        <v>25</v>
      </c>
      <c r="G81" s="10" t="s">
        <v>71</v>
      </c>
      <c r="H81" s="7" t="s">
        <v>25</v>
      </c>
      <c r="I81" s="10" t="s">
        <v>71</v>
      </c>
      <c r="J81" s="7" t="s">
        <v>25</v>
      </c>
      <c r="K81" s="10" t="s">
        <v>71</v>
      </c>
      <c r="L81" s="18" t="s">
        <v>25</v>
      </c>
      <c r="M81" s="10" t="s">
        <v>71</v>
      </c>
      <c r="N81" s="7" t="s">
        <v>25</v>
      </c>
      <c r="O81" s="10" t="s">
        <v>72</v>
      </c>
      <c r="P81" s="7" t="s">
        <v>25</v>
      </c>
      <c r="Q81" s="38"/>
      <c r="R81" s="16"/>
      <c r="S81" s="10" t="s">
        <v>25</v>
      </c>
      <c r="T81" s="10" t="s">
        <v>73</v>
      </c>
      <c r="U81" s="10" t="s">
        <v>25</v>
      </c>
      <c r="V81" s="16"/>
      <c r="W81" s="10"/>
      <c r="X81" s="10"/>
      <c r="Y81" s="10"/>
      <c r="Z81" s="10"/>
    </row>
    <row r="82" spans="1:26" s="1" customFormat="1" ht="14.25">
      <c r="A82" s="7" t="s">
        <v>74</v>
      </c>
      <c r="B82" s="18">
        <f aca="true" t="shared" si="16" ref="B82:B90">N82+P82+Q82+R82+S82+U82+V82</f>
        <v>8466.113422</v>
      </c>
      <c r="C82" s="17">
        <f>B82/B90*100</f>
        <v>36.06366017391775</v>
      </c>
      <c r="D82" s="24">
        <v>12.6227992066106</v>
      </c>
      <c r="E82" s="25">
        <v>13990.298125</v>
      </c>
      <c r="F82" s="26">
        <v>5531.685448</v>
      </c>
      <c r="G82" s="27">
        <v>3808</v>
      </c>
      <c r="H82" s="26">
        <v>1291.919896</v>
      </c>
      <c r="I82" s="27">
        <v>1489</v>
      </c>
      <c r="J82" s="26">
        <v>23.41554</v>
      </c>
      <c r="K82" s="27">
        <v>68</v>
      </c>
      <c r="L82" s="26">
        <v>7.092538</v>
      </c>
      <c r="M82" s="25">
        <v>19355</v>
      </c>
      <c r="N82" s="26">
        <v>6854.113422</v>
      </c>
      <c r="O82" s="27">
        <v>40</v>
      </c>
      <c r="P82" s="26">
        <v>146.39</v>
      </c>
      <c r="Q82" s="24">
        <v>3.79</v>
      </c>
      <c r="R82" s="26">
        <v>302.73</v>
      </c>
      <c r="S82" s="25">
        <v>0</v>
      </c>
      <c r="T82" s="25">
        <v>288709</v>
      </c>
      <c r="U82" s="25">
        <v>997.78</v>
      </c>
      <c r="V82" s="26">
        <v>161.31</v>
      </c>
      <c r="W82" s="27">
        <v>5010</v>
      </c>
      <c r="X82" s="40">
        <v>4884.05103</v>
      </c>
      <c r="Y82" s="40">
        <v>1784.090751</v>
      </c>
      <c r="Z82" s="40">
        <v>526.428996</v>
      </c>
    </row>
    <row r="83" spans="1:26" s="1" customFormat="1" ht="14.25">
      <c r="A83" s="7" t="s">
        <v>75</v>
      </c>
      <c r="B83" s="18">
        <f t="shared" si="16"/>
        <v>4228.82</v>
      </c>
      <c r="C83" s="17">
        <f>B83/B90*100</f>
        <v>18.013782690456708</v>
      </c>
      <c r="D83" s="18">
        <v>9.83063701364308</v>
      </c>
      <c r="E83" s="7">
        <v>11679</v>
      </c>
      <c r="F83" s="7">
        <v>2981.57</v>
      </c>
      <c r="G83" s="46">
        <v>4524</v>
      </c>
      <c r="H83" s="7">
        <v>807.02</v>
      </c>
      <c r="I83" s="46">
        <v>709</v>
      </c>
      <c r="J83" s="7">
        <v>8.01</v>
      </c>
      <c r="K83" s="46">
        <v>0</v>
      </c>
      <c r="L83" s="7">
        <v>0</v>
      </c>
      <c r="M83" s="46">
        <v>16912</v>
      </c>
      <c r="N83" s="18">
        <v>3796.6</v>
      </c>
      <c r="O83" s="46">
        <v>133</v>
      </c>
      <c r="P83" s="7">
        <v>62.37</v>
      </c>
      <c r="Q83" s="18">
        <v>3.05</v>
      </c>
      <c r="R83" s="7">
        <v>176.83</v>
      </c>
      <c r="S83" s="7">
        <v>0</v>
      </c>
      <c r="T83" s="46">
        <v>0</v>
      </c>
      <c r="U83" s="7">
        <v>0</v>
      </c>
      <c r="V83" s="7">
        <v>189.97</v>
      </c>
      <c r="W83" s="46">
        <v>2893</v>
      </c>
      <c r="X83" s="7">
        <v>1939.54</v>
      </c>
      <c r="Y83" s="7">
        <v>703.4</v>
      </c>
      <c r="Z83" s="7">
        <v>381.3</v>
      </c>
    </row>
    <row r="84" spans="1:26" s="1" customFormat="1" ht="14.25">
      <c r="A84" s="7" t="s">
        <v>76</v>
      </c>
      <c r="B84" s="18">
        <f t="shared" si="16"/>
        <v>2397.6117999999997</v>
      </c>
      <c r="C84" s="17">
        <f>B84/B90*100</f>
        <v>10.213264679337202</v>
      </c>
      <c r="D84" s="18">
        <v>18.8295426948639</v>
      </c>
      <c r="E84" s="7">
        <v>2709</v>
      </c>
      <c r="F84" s="7">
        <v>1600.47</v>
      </c>
      <c r="G84" s="46">
        <v>211</v>
      </c>
      <c r="H84" s="7">
        <v>66.54</v>
      </c>
      <c r="I84" s="46">
        <v>4895</v>
      </c>
      <c r="J84" s="7">
        <v>55.41</v>
      </c>
      <c r="K84" s="46">
        <v>4</v>
      </c>
      <c r="L84" s="7">
        <v>0.42</v>
      </c>
      <c r="M84" s="46">
        <v>7819</v>
      </c>
      <c r="N84" s="18">
        <v>1722.84</v>
      </c>
      <c r="O84" s="46">
        <v>13</v>
      </c>
      <c r="P84" s="7">
        <v>8.27</v>
      </c>
      <c r="Q84" s="18">
        <v>0.0018</v>
      </c>
      <c r="R84" s="7">
        <v>75.85</v>
      </c>
      <c r="S84" s="7">
        <v>442.64</v>
      </c>
      <c r="T84" s="46">
        <v>0</v>
      </c>
      <c r="U84" s="7">
        <v>0</v>
      </c>
      <c r="V84" s="7">
        <v>148.01</v>
      </c>
      <c r="W84" s="46">
        <v>2383</v>
      </c>
      <c r="X84" s="7">
        <v>702.92</v>
      </c>
      <c r="Y84" s="7">
        <v>0</v>
      </c>
      <c r="Z84" s="7">
        <v>0</v>
      </c>
    </row>
    <row r="85" spans="1:26" s="1" customFormat="1" ht="14.25">
      <c r="A85" s="7" t="s">
        <v>77</v>
      </c>
      <c r="B85" s="18">
        <f t="shared" si="16"/>
        <v>1162.22</v>
      </c>
      <c r="C85" s="17">
        <f>B85/B90*100</f>
        <v>4.950784975123698</v>
      </c>
      <c r="D85" s="18">
        <v>-30.6981348089491</v>
      </c>
      <c r="E85" s="7">
        <v>1830</v>
      </c>
      <c r="F85" s="7">
        <v>315.95</v>
      </c>
      <c r="G85" s="46">
        <v>5417</v>
      </c>
      <c r="H85" s="7">
        <v>775.46</v>
      </c>
      <c r="I85" s="46">
        <v>4</v>
      </c>
      <c r="J85" s="7">
        <v>0.05</v>
      </c>
      <c r="K85" s="46">
        <v>0</v>
      </c>
      <c r="L85" s="7">
        <v>0</v>
      </c>
      <c r="M85" s="46">
        <v>7251</v>
      </c>
      <c r="N85" s="18">
        <v>1091.46</v>
      </c>
      <c r="O85" s="46">
        <v>0</v>
      </c>
      <c r="P85" s="7">
        <v>0</v>
      </c>
      <c r="Q85" s="18">
        <v>2.57</v>
      </c>
      <c r="R85" s="7">
        <v>2.17</v>
      </c>
      <c r="S85" s="7">
        <v>0</v>
      </c>
      <c r="T85" s="46">
        <v>0</v>
      </c>
      <c r="U85" s="7">
        <v>0</v>
      </c>
      <c r="V85" s="7">
        <v>66.02</v>
      </c>
      <c r="W85" s="46">
        <v>1225</v>
      </c>
      <c r="X85" s="7">
        <v>815.45</v>
      </c>
      <c r="Y85" s="7">
        <v>271.86</v>
      </c>
      <c r="Z85" s="7">
        <v>149.33</v>
      </c>
    </row>
    <row r="86" spans="1:26" s="1" customFormat="1" ht="14.25">
      <c r="A86" s="7" t="s">
        <v>78</v>
      </c>
      <c r="B86" s="18">
        <f t="shared" si="16"/>
        <v>3998.2939377358534</v>
      </c>
      <c r="C86" s="17">
        <f>B86/B90*100</f>
        <v>17.03179566095131</v>
      </c>
      <c r="D86" s="18">
        <v>-0.81822964348481</v>
      </c>
      <c r="E86" s="7">
        <v>7155</v>
      </c>
      <c r="F86" s="18">
        <v>1668.93175377359</v>
      </c>
      <c r="G86" s="46">
        <v>13389</v>
      </c>
      <c r="H86" s="18">
        <v>2125.91</v>
      </c>
      <c r="I86" s="46">
        <v>2</v>
      </c>
      <c r="J86" s="7">
        <v>0.024</v>
      </c>
      <c r="K86" s="46">
        <v>0</v>
      </c>
      <c r="L86" s="7">
        <v>0</v>
      </c>
      <c r="M86" s="46">
        <v>20546</v>
      </c>
      <c r="N86" s="18">
        <v>3794.86575377359</v>
      </c>
      <c r="O86" s="46">
        <v>9</v>
      </c>
      <c r="P86" s="18">
        <v>12.6009433962264</v>
      </c>
      <c r="Q86" s="18">
        <v>13.4126509433962</v>
      </c>
      <c r="R86" s="18">
        <v>96.5910235849057</v>
      </c>
      <c r="S86" s="7">
        <v>0</v>
      </c>
      <c r="T86" s="46">
        <v>0</v>
      </c>
      <c r="U86" s="7">
        <v>0</v>
      </c>
      <c r="V86" s="18">
        <v>80.8235660377354</v>
      </c>
      <c r="W86" s="46">
        <v>741</v>
      </c>
      <c r="X86" s="18">
        <v>1949.62</v>
      </c>
      <c r="Y86" s="18">
        <v>507.62</v>
      </c>
      <c r="Z86" s="18">
        <v>301.31</v>
      </c>
    </row>
    <row r="87" spans="1:26" s="1" customFormat="1" ht="14.25">
      <c r="A87" s="7" t="s">
        <v>79</v>
      </c>
      <c r="B87" s="18">
        <f t="shared" si="16"/>
        <v>1252.6599999999999</v>
      </c>
      <c r="C87" s="17">
        <f>B87/B90*100</f>
        <v>5.336038191511462</v>
      </c>
      <c r="D87" s="18">
        <v>-9.02052496259606</v>
      </c>
      <c r="E87" s="7">
        <v>2683</v>
      </c>
      <c r="F87" s="18">
        <v>1075.51</v>
      </c>
      <c r="G87" s="46">
        <v>397</v>
      </c>
      <c r="H87" s="18">
        <v>143.69</v>
      </c>
      <c r="I87" s="46">
        <v>62</v>
      </c>
      <c r="J87" s="7">
        <v>0.66</v>
      </c>
      <c r="K87" s="46">
        <v>0</v>
      </c>
      <c r="L87" s="7">
        <v>0</v>
      </c>
      <c r="M87" s="46">
        <v>3142</v>
      </c>
      <c r="N87" s="18">
        <v>1219.86</v>
      </c>
      <c r="O87" s="46">
        <v>3</v>
      </c>
      <c r="P87" s="7">
        <v>5.77</v>
      </c>
      <c r="Q87" s="18">
        <v>0</v>
      </c>
      <c r="R87" s="7">
        <v>6.54</v>
      </c>
      <c r="S87" s="7">
        <v>0</v>
      </c>
      <c r="T87" s="46">
        <v>0</v>
      </c>
      <c r="U87" s="7">
        <v>0</v>
      </c>
      <c r="V87" s="7">
        <v>20.49</v>
      </c>
      <c r="W87" s="46">
        <v>342</v>
      </c>
      <c r="X87" s="7">
        <v>112.57</v>
      </c>
      <c r="Y87" s="7">
        <v>176.16</v>
      </c>
      <c r="Z87" s="7">
        <v>98.15</v>
      </c>
    </row>
    <row r="88" spans="1:26" s="1" customFormat="1" ht="14.25">
      <c r="A88" s="7" t="s">
        <v>80</v>
      </c>
      <c r="B88" s="18">
        <f t="shared" si="16"/>
        <v>2.32</v>
      </c>
      <c r="C88" s="17">
        <f>B88/B90*100</f>
        <v>0.009882656590221283</v>
      </c>
      <c r="D88" s="18">
        <v>-96.4086687306501</v>
      </c>
      <c r="E88" s="7">
        <v>6</v>
      </c>
      <c r="F88" s="18">
        <v>2.32</v>
      </c>
      <c r="G88" s="46">
        <v>0</v>
      </c>
      <c r="H88" s="18">
        <v>0</v>
      </c>
      <c r="I88" s="46">
        <v>0</v>
      </c>
      <c r="J88" s="7">
        <v>0</v>
      </c>
      <c r="K88" s="46">
        <v>0</v>
      </c>
      <c r="L88" s="7">
        <v>0</v>
      </c>
      <c r="M88" s="46">
        <v>6</v>
      </c>
      <c r="N88" s="18">
        <v>2.32</v>
      </c>
      <c r="O88" s="46">
        <v>0</v>
      </c>
      <c r="P88" s="7">
        <v>0</v>
      </c>
      <c r="Q88" s="18">
        <v>0</v>
      </c>
      <c r="R88" s="7">
        <v>0</v>
      </c>
      <c r="S88" s="7">
        <v>0</v>
      </c>
      <c r="T88" s="46">
        <v>0</v>
      </c>
      <c r="U88" s="7">
        <v>0</v>
      </c>
      <c r="V88" s="7">
        <v>0</v>
      </c>
      <c r="W88" s="46">
        <v>9</v>
      </c>
      <c r="X88" s="7">
        <v>7.85</v>
      </c>
      <c r="Y88" s="7">
        <v>0.5</v>
      </c>
      <c r="Z88" s="7">
        <v>0.5</v>
      </c>
    </row>
    <row r="89" spans="1:26" s="1" customFormat="1" ht="14.25">
      <c r="A89" s="7" t="s">
        <v>81</v>
      </c>
      <c r="B89" s="18">
        <f t="shared" si="16"/>
        <v>1967.43</v>
      </c>
      <c r="C89" s="17">
        <f>B89/B90*100</f>
        <v>8.380790972111663</v>
      </c>
      <c r="D89" s="18">
        <v>3.71270426989985</v>
      </c>
      <c r="E89" s="7">
        <v>5370</v>
      </c>
      <c r="F89" s="18">
        <v>1619.97</v>
      </c>
      <c r="G89" s="46">
        <v>344</v>
      </c>
      <c r="H89" s="18">
        <v>170.29</v>
      </c>
      <c r="I89" s="46">
        <v>0</v>
      </c>
      <c r="J89" s="7">
        <v>0</v>
      </c>
      <c r="K89" s="46">
        <v>0</v>
      </c>
      <c r="L89" s="7">
        <v>0</v>
      </c>
      <c r="M89" s="46">
        <v>5714</v>
      </c>
      <c r="N89" s="18">
        <v>1790.26</v>
      </c>
      <c r="O89" s="46">
        <v>3</v>
      </c>
      <c r="P89" s="7">
        <v>5.64</v>
      </c>
      <c r="Q89" s="18">
        <v>2.22</v>
      </c>
      <c r="R89" s="7">
        <v>153.98</v>
      </c>
      <c r="S89" s="7">
        <v>0</v>
      </c>
      <c r="T89" s="46">
        <v>0</v>
      </c>
      <c r="U89" s="7">
        <v>0</v>
      </c>
      <c r="V89" s="7">
        <v>15.33</v>
      </c>
      <c r="W89" s="46">
        <v>1928</v>
      </c>
      <c r="X89" s="7">
        <v>767.21</v>
      </c>
      <c r="Y89" s="7">
        <v>304.4</v>
      </c>
      <c r="Z89" s="7">
        <v>178.6</v>
      </c>
    </row>
    <row r="90" spans="1:26" s="1" customFormat="1" ht="14.25">
      <c r="A90" s="7" t="s">
        <v>41</v>
      </c>
      <c r="B90" s="18">
        <f t="shared" si="16"/>
        <v>23475.46915973585</v>
      </c>
      <c r="C90" s="28"/>
      <c r="D90" s="18">
        <v>5.41</v>
      </c>
      <c r="E90" s="19">
        <f aca="true" t="shared" si="17" ref="E90:Z90">SUM(E82:E89)</f>
        <v>45422.298125</v>
      </c>
      <c r="F90" s="18">
        <f t="shared" si="17"/>
        <v>14796.407201773589</v>
      </c>
      <c r="G90" s="19">
        <f t="shared" si="17"/>
        <v>28090</v>
      </c>
      <c r="H90" s="18">
        <f t="shared" si="17"/>
        <v>5380.829895999999</v>
      </c>
      <c r="I90" s="19">
        <f t="shared" si="17"/>
        <v>7161</v>
      </c>
      <c r="J90" s="18">
        <f t="shared" si="17"/>
        <v>87.56953999999999</v>
      </c>
      <c r="K90" s="19">
        <f t="shared" si="17"/>
        <v>72</v>
      </c>
      <c r="L90" s="18">
        <f t="shared" si="17"/>
        <v>7.512538</v>
      </c>
      <c r="M90" s="19">
        <f t="shared" si="17"/>
        <v>80745</v>
      </c>
      <c r="N90" s="18">
        <f t="shared" si="17"/>
        <v>20272.319175773588</v>
      </c>
      <c r="O90" s="19">
        <f t="shared" si="17"/>
        <v>201</v>
      </c>
      <c r="P90" s="18">
        <f t="shared" si="17"/>
        <v>241.0409433962264</v>
      </c>
      <c r="Q90" s="18">
        <f t="shared" si="17"/>
        <v>25.0444509433962</v>
      </c>
      <c r="R90" s="18">
        <f t="shared" si="17"/>
        <v>814.6910235849057</v>
      </c>
      <c r="S90" s="18">
        <f t="shared" si="17"/>
        <v>442.64</v>
      </c>
      <c r="T90" s="19">
        <f t="shared" si="17"/>
        <v>288709</v>
      </c>
      <c r="U90" s="18">
        <f t="shared" si="17"/>
        <v>997.78</v>
      </c>
      <c r="V90" s="18">
        <f t="shared" si="17"/>
        <v>681.9535660377354</v>
      </c>
      <c r="W90" s="19">
        <f t="shared" si="17"/>
        <v>14531</v>
      </c>
      <c r="X90" s="18">
        <f t="shared" si="17"/>
        <v>11179.211030000002</v>
      </c>
      <c r="Y90" s="18">
        <f t="shared" si="17"/>
        <v>3748.030751</v>
      </c>
      <c r="Z90" s="18">
        <f t="shared" si="17"/>
        <v>1635.618996</v>
      </c>
    </row>
    <row r="91" s="1" customFormat="1" ht="14.25">
      <c r="Q91" s="3"/>
    </row>
    <row r="92" spans="1:26" s="1" customFormat="1" ht="15">
      <c r="A92" s="47" t="s">
        <v>53</v>
      </c>
      <c r="B92" s="48">
        <f>B90+B77+B70+B62+B54+B45+B36+B25</f>
        <v>54849.224681037726</v>
      </c>
      <c r="C92" s="48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55"/>
      <c r="R92" s="42"/>
      <c r="S92" s="42"/>
      <c r="T92" s="42"/>
      <c r="U92" s="42"/>
      <c r="V92" s="42"/>
      <c r="W92" s="42"/>
      <c r="X92" s="42"/>
      <c r="Y92" s="42"/>
      <c r="Z92" s="42"/>
    </row>
    <row r="93" s="1" customFormat="1" ht="14.25">
      <c r="Q93" s="3"/>
    </row>
    <row r="94" spans="1:26" s="1" customFormat="1" ht="15">
      <c r="A94" s="49" t="s">
        <v>74</v>
      </c>
      <c r="B94" s="50">
        <f>B82+B75+B67+B59+B50+B41+B30+B19</f>
        <v>28334.509115</v>
      </c>
      <c r="C94" s="42"/>
      <c r="D94" s="50"/>
      <c r="E94" s="49"/>
      <c r="F94" s="50"/>
      <c r="G94" s="50"/>
      <c r="H94" s="50"/>
      <c r="I94" s="42"/>
      <c r="J94" s="42"/>
      <c r="K94" s="42"/>
      <c r="L94" s="42"/>
      <c r="M94" s="42"/>
      <c r="N94" s="42"/>
      <c r="O94" s="42"/>
      <c r="P94" s="42"/>
      <c r="Q94" s="55"/>
      <c r="R94" s="42"/>
      <c r="S94" s="42"/>
      <c r="T94" s="42"/>
      <c r="U94" s="42"/>
      <c r="V94" s="42"/>
      <c r="W94" s="42"/>
      <c r="X94" s="42"/>
      <c r="Y94" s="42"/>
      <c r="Z94" s="42"/>
    </row>
    <row r="95" spans="1:26" s="1" customFormat="1" ht="15">
      <c r="A95" s="49" t="s">
        <v>75</v>
      </c>
      <c r="B95" s="50">
        <f>B83+B76+B68+B60+B51+B42+B31+B20</f>
        <v>9665.23</v>
      </c>
      <c r="C95" s="42"/>
      <c r="D95" s="50"/>
      <c r="E95" s="42"/>
      <c r="F95" s="50"/>
      <c r="G95" s="50"/>
      <c r="H95" s="42"/>
      <c r="I95" s="42"/>
      <c r="J95" s="42"/>
      <c r="K95" s="42"/>
      <c r="L95" s="42"/>
      <c r="M95" s="42"/>
      <c r="N95" s="42"/>
      <c r="O95" s="42"/>
      <c r="P95" s="42"/>
      <c r="Q95" s="55"/>
      <c r="R95" s="42"/>
      <c r="S95" s="42"/>
      <c r="T95" s="42"/>
      <c r="U95" s="42"/>
      <c r="V95" s="42"/>
      <c r="W95" s="42"/>
      <c r="X95" s="42"/>
      <c r="Y95" s="42"/>
      <c r="Z95" s="42"/>
    </row>
    <row r="96" spans="1:26" s="1" customFormat="1" ht="15">
      <c r="A96" s="49" t="s">
        <v>76</v>
      </c>
      <c r="B96" s="50">
        <f>B84+B69+B52+B43+B32+B21</f>
        <v>5034.841799999999</v>
      </c>
      <c r="C96" s="42"/>
      <c r="D96" s="50"/>
      <c r="E96" s="42"/>
      <c r="F96" s="50"/>
      <c r="G96" s="50"/>
      <c r="H96" s="42"/>
      <c r="I96" s="42"/>
      <c r="J96" s="42"/>
      <c r="K96" s="42"/>
      <c r="L96" s="42"/>
      <c r="M96" s="42"/>
      <c r="N96" s="42"/>
      <c r="O96" s="42"/>
      <c r="P96" s="42"/>
      <c r="Q96" s="55"/>
      <c r="R96" s="42"/>
      <c r="S96" s="42"/>
      <c r="T96" s="42"/>
      <c r="U96" s="42"/>
      <c r="V96" s="42"/>
      <c r="W96" s="42"/>
      <c r="X96" s="42"/>
      <c r="Y96" s="42"/>
      <c r="Z96" s="42"/>
    </row>
    <row r="97" spans="1:26" s="1" customFormat="1" ht="15">
      <c r="A97" s="49" t="s">
        <v>77</v>
      </c>
      <c r="B97" s="50">
        <f>B85+B22+B34</f>
        <v>1644.2</v>
      </c>
      <c r="C97" s="42"/>
      <c r="D97" s="50"/>
      <c r="E97" s="42"/>
      <c r="F97" s="50"/>
      <c r="G97" s="50"/>
      <c r="H97" s="42"/>
      <c r="I97" s="42"/>
      <c r="J97" s="42"/>
      <c r="K97" s="42"/>
      <c r="L97" s="42"/>
      <c r="M97" s="42"/>
      <c r="N97" s="42"/>
      <c r="O97" s="42"/>
      <c r="P97" s="42"/>
      <c r="Q97" s="55"/>
      <c r="R97" s="42"/>
      <c r="S97" s="42"/>
      <c r="T97" s="42"/>
      <c r="U97" s="42"/>
      <c r="V97" s="42"/>
      <c r="W97" s="42"/>
      <c r="X97" s="42"/>
      <c r="Y97" s="42"/>
      <c r="Z97" s="42"/>
    </row>
    <row r="98" spans="1:26" s="1" customFormat="1" ht="15">
      <c r="A98" s="49" t="s">
        <v>78</v>
      </c>
      <c r="B98" s="50">
        <f>B86+B53+B44+B33+B23</f>
        <v>6611.57376603774</v>
      </c>
      <c r="C98" s="42"/>
      <c r="D98" s="50"/>
      <c r="E98" s="42"/>
      <c r="F98" s="50"/>
      <c r="G98" s="50"/>
      <c r="H98" s="42"/>
      <c r="I98" s="42"/>
      <c r="J98" s="42"/>
      <c r="K98" s="42"/>
      <c r="L98" s="42"/>
      <c r="M98" s="42"/>
      <c r="N98" s="42"/>
      <c r="O98" s="42"/>
      <c r="P98" s="42"/>
      <c r="Q98" s="55"/>
      <c r="R98" s="42"/>
      <c r="S98" s="42"/>
      <c r="T98" s="42"/>
      <c r="U98" s="42"/>
      <c r="V98" s="42"/>
      <c r="W98" s="42"/>
      <c r="X98" s="42"/>
      <c r="Y98" s="42"/>
      <c r="Z98" s="42"/>
    </row>
    <row r="99" spans="1:26" s="1" customFormat="1" ht="15">
      <c r="A99" s="49" t="s">
        <v>79</v>
      </c>
      <c r="B99" s="50">
        <f>B87+B35+B24</f>
        <v>1575.46</v>
      </c>
      <c r="C99" s="42"/>
      <c r="D99" s="50"/>
      <c r="E99" s="42"/>
      <c r="F99" s="50"/>
      <c r="G99" s="50"/>
      <c r="H99" s="42"/>
      <c r="I99" s="55"/>
      <c r="J99" s="42"/>
      <c r="K99" s="42"/>
      <c r="L99" s="42"/>
      <c r="M99" s="42"/>
      <c r="N99" s="42"/>
      <c r="O99" s="42"/>
      <c r="P99" s="42"/>
      <c r="Q99" s="55"/>
      <c r="R99" s="42"/>
      <c r="S99" s="42"/>
      <c r="T99" s="42"/>
      <c r="U99" s="42"/>
      <c r="V99" s="42"/>
      <c r="W99" s="42"/>
      <c r="X99" s="42"/>
      <c r="Y99" s="42"/>
      <c r="Z99" s="42"/>
    </row>
    <row r="100" spans="1:26" s="1" customFormat="1" ht="15">
      <c r="A100" s="49" t="s">
        <v>80</v>
      </c>
      <c r="B100" s="50">
        <f>B88+B61</f>
        <v>15.98</v>
      </c>
      <c r="C100" s="42"/>
      <c r="D100" s="50"/>
      <c r="E100" s="42"/>
      <c r="F100" s="50"/>
      <c r="G100" s="50"/>
      <c r="H100" s="42"/>
      <c r="I100" s="42"/>
      <c r="J100" s="42"/>
      <c r="K100" s="42"/>
      <c r="L100" s="42"/>
      <c r="M100" s="42"/>
      <c r="N100" s="42"/>
      <c r="O100" s="42"/>
      <c r="P100" s="42"/>
      <c r="Q100" s="55"/>
      <c r="R100" s="42"/>
      <c r="S100" s="42"/>
      <c r="T100" s="42"/>
      <c r="U100" s="42"/>
      <c r="V100" s="42"/>
      <c r="W100" s="42"/>
      <c r="X100" s="42"/>
      <c r="Y100" s="42"/>
      <c r="Z100" s="42"/>
    </row>
    <row r="101" spans="1:26" s="1" customFormat="1" ht="15">
      <c r="A101" s="43" t="s">
        <v>81</v>
      </c>
      <c r="B101" s="50">
        <f>B89</f>
        <v>1967.43</v>
      </c>
      <c r="C101" s="42"/>
      <c r="D101" s="42"/>
      <c r="E101" s="42"/>
      <c r="F101" s="50"/>
      <c r="G101" s="50"/>
      <c r="H101" s="42"/>
      <c r="I101" s="42"/>
      <c r="J101" s="42"/>
      <c r="K101" s="42"/>
      <c r="L101" s="42"/>
      <c r="M101" s="42"/>
      <c r="N101" s="42"/>
      <c r="O101" s="42"/>
      <c r="P101" s="42"/>
      <c r="Q101" s="55"/>
      <c r="R101" s="42"/>
      <c r="S101" s="42"/>
      <c r="T101" s="42"/>
      <c r="U101" s="42"/>
      <c r="V101" s="42"/>
      <c r="W101" s="42"/>
      <c r="X101" s="42"/>
      <c r="Y101" s="42"/>
      <c r="Z101" s="42"/>
    </row>
    <row r="102" spans="1:17" s="1" customFormat="1" ht="14.25">
      <c r="A102" s="43"/>
      <c r="B102" s="51">
        <f>SUM(B94:B101)</f>
        <v>54849.22468103775</v>
      </c>
      <c r="C102" s="51"/>
      <c r="G102" s="50"/>
      <c r="Q102" s="3"/>
    </row>
    <row r="103" spans="1:17" s="1" customFormat="1" ht="14.25">
      <c r="A103" s="43"/>
      <c r="G103" s="50"/>
      <c r="Q103" s="3"/>
    </row>
  </sheetData>
  <sheetProtection/>
  <mergeCells count="192">
    <mergeCell ref="A1:Z1"/>
    <mergeCell ref="A2:Z2"/>
    <mergeCell ref="E3:N3"/>
    <mergeCell ref="E4:F4"/>
    <mergeCell ref="G4:H4"/>
    <mergeCell ref="I4:J4"/>
    <mergeCell ref="K4:L4"/>
    <mergeCell ref="M4:N4"/>
    <mergeCell ref="A15:Z15"/>
    <mergeCell ref="E16:N16"/>
    <mergeCell ref="E17:F17"/>
    <mergeCell ref="G17:H17"/>
    <mergeCell ref="I17:J17"/>
    <mergeCell ref="K17:L17"/>
    <mergeCell ref="M17:N17"/>
    <mergeCell ref="A26:Z26"/>
    <mergeCell ref="E27:N27"/>
    <mergeCell ref="E28:F28"/>
    <mergeCell ref="G28:H28"/>
    <mergeCell ref="I28:J28"/>
    <mergeCell ref="K28:L28"/>
    <mergeCell ref="M28:N28"/>
    <mergeCell ref="A37:Z37"/>
    <mergeCell ref="E38:N38"/>
    <mergeCell ref="E39:F39"/>
    <mergeCell ref="G39:H39"/>
    <mergeCell ref="I39:J39"/>
    <mergeCell ref="K39:L39"/>
    <mergeCell ref="M39:N39"/>
    <mergeCell ref="A46:Z46"/>
    <mergeCell ref="E47:N47"/>
    <mergeCell ref="E48:F48"/>
    <mergeCell ref="G48:H48"/>
    <mergeCell ref="I48:J48"/>
    <mergeCell ref="K48:L48"/>
    <mergeCell ref="M48:N48"/>
    <mergeCell ref="A55:Z55"/>
    <mergeCell ref="E56:N56"/>
    <mergeCell ref="E57:F57"/>
    <mergeCell ref="G57:H57"/>
    <mergeCell ref="I57:J57"/>
    <mergeCell ref="K57:L57"/>
    <mergeCell ref="M57:N57"/>
    <mergeCell ref="A63:Z63"/>
    <mergeCell ref="E64:N64"/>
    <mergeCell ref="E65:F65"/>
    <mergeCell ref="G65:H65"/>
    <mergeCell ref="I65:J65"/>
    <mergeCell ref="K65:L65"/>
    <mergeCell ref="M65:N65"/>
    <mergeCell ref="A71:Z71"/>
    <mergeCell ref="E72:N72"/>
    <mergeCell ref="E73:F73"/>
    <mergeCell ref="G73:H73"/>
    <mergeCell ref="I73:J73"/>
    <mergeCell ref="K73:L73"/>
    <mergeCell ref="M73:N73"/>
    <mergeCell ref="A78:Z78"/>
    <mergeCell ref="E79:N79"/>
    <mergeCell ref="E80:F80"/>
    <mergeCell ref="G80:H80"/>
    <mergeCell ref="I80:J80"/>
    <mergeCell ref="K80:L80"/>
    <mergeCell ref="M80:N80"/>
    <mergeCell ref="B92:C92"/>
    <mergeCell ref="B102:C102"/>
    <mergeCell ref="A3:A5"/>
    <mergeCell ref="A16:A18"/>
    <mergeCell ref="A27:A29"/>
    <mergeCell ref="A38:A40"/>
    <mergeCell ref="A47:A49"/>
    <mergeCell ref="A56:A58"/>
    <mergeCell ref="A64:A66"/>
    <mergeCell ref="A72:A74"/>
    <mergeCell ref="A79:A81"/>
    <mergeCell ref="B3:B5"/>
    <mergeCell ref="B16:B18"/>
    <mergeCell ref="B27:B29"/>
    <mergeCell ref="B38:B40"/>
    <mergeCell ref="B47:B49"/>
    <mergeCell ref="B56:B58"/>
    <mergeCell ref="B64:B66"/>
    <mergeCell ref="B72:B74"/>
    <mergeCell ref="B79:B81"/>
    <mergeCell ref="C3:C5"/>
    <mergeCell ref="C16:C18"/>
    <mergeCell ref="C27:C29"/>
    <mergeCell ref="C38:C40"/>
    <mergeCell ref="C47:C49"/>
    <mergeCell ref="C56:C58"/>
    <mergeCell ref="C64:C66"/>
    <mergeCell ref="C72:C74"/>
    <mergeCell ref="C79:C81"/>
    <mergeCell ref="D3:D5"/>
    <mergeCell ref="D16:D18"/>
    <mergeCell ref="D27:D29"/>
    <mergeCell ref="D38:D40"/>
    <mergeCell ref="D47:D49"/>
    <mergeCell ref="D56:D58"/>
    <mergeCell ref="D64:D66"/>
    <mergeCell ref="D72:D74"/>
    <mergeCell ref="D79:D81"/>
    <mergeCell ref="Q3:Q5"/>
    <mergeCell ref="Q16:Q18"/>
    <mergeCell ref="Q27:Q29"/>
    <mergeCell ref="Q38:Q40"/>
    <mergeCell ref="Q47:Q49"/>
    <mergeCell ref="Q56:Q58"/>
    <mergeCell ref="Q64:Q66"/>
    <mergeCell ref="Q72:Q74"/>
    <mergeCell ref="Q79:Q81"/>
    <mergeCell ref="R3:R5"/>
    <mergeCell ref="R16:R18"/>
    <mergeCell ref="R27:R29"/>
    <mergeCell ref="R38:R40"/>
    <mergeCell ref="R47:R49"/>
    <mergeCell ref="R56:R58"/>
    <mergeCell ref="R64:R66"/>
    <mergeCell ref="R72:R74"/>
    <mergeCell ref="R79:R81"/>
    <mergeCell ref="S3:S4"/>
    <mergeCell ref="S16:S17"/>
    <mergeCell ref="S27:S28"/>
    <mergeCell ref="S38:S39"/>
    <mergeCell ref="S47:S48"/>
    <mergeCell ref="S56:S57"/>
    <mergeCell ref="S64:S65"/>
    <mergeCell ref="S72:S73"/>
    <mergeCell ref="S79:S80"/>
    <mergeCell ref="V3:V5"/>
    <mergeCell ref="V16:V18"/>
    <mergeCell ref="V27:V29"/>
    <mergeCell ref="V38:V40"/>
    <mergeCell ref="V47:V49"/>
    <mergeCell ref="V56:V58"/>
    <mergeCell ref="V64:V66"/>
    <mergeCell ref="V72:V74"/>
    <mergeCell ref="V79:V81"/>
    <mergeCell ref="W3:W5"/>
    <mergeCell ref="W16:W18"/>
    <mergeCell ref="W27:W29"/>
    <mergeCell ref="W38:W40"/>
    <mergeCell ref="W47:W49"/>
    <mergeCell ref="W56:W58"/>
    <mergeCell ref="W64:W66"/>
    <mergeCell ref="W72:W74"/>
    <mergeCell ref="W79:W81"/>
    <mergeCell ref="X3:X5"/>
    <mergeCell ref="X16:X18"/>
    <mergeCell ref="X27:X29"/>
    <mergeCell ref="X38:X40"/>
    <mergeCell ref="X47:X49"/>
    <mergeCell ref="X56:X58"/>
    <mergeCell ref="X64:X66"/>
    <mergeCell ref="X72:X74"/>
    <mergeCell ref="X79:X81"/>
    <mergeCell ref="Y3:Y5"/>
    <mergeCell ref="Y16:Y18"/>
    <mergeCell ref="Y27:Y29"/>
    <mergeCell ref="Y38:Y40"/>
    <mergeCell ref="Y47:Y49"/>
    <mergeCell ref="Y56:Y58"/>
    <mergeCell ref="Y64:Y66"/>
    <mergeCell ref="Y72:Y74"/>
    <mergeCell ref="Y79:Y81"/>
    <mergeCell ref="Z3:Z5"/>
    <mergeCell ref="Z16:Z18"/>
    <mergeCell ref="Z27:Z29"/>
    <mergeCell ref="Z38:Z40"/>
    <mergeCell ref="Z47:Z49"/>
    <mergeCell ref="Z56:Z58"/>
    <mergeCell ref="Z64:Z66"/>
    <mergeCell ref="Z72:Z74"/>
    <mergeCell ref="Z79:Z81"/>
    <mergeCell ref="O3:P4"/>
    <mergeCell ref="T3:U4"/>
    <mergeCell ref="O16:P17"/>
    <mergeCell ref="T16:U17"/>
    <mergeCell ref="O27:P28"/>
    <mergeCell ref="T27:U28"/>
    <mergeCell ref="O38:P39"/>
    <mergeCell ref="T38:U39"/>
    <mergeCell ref="O47:P48"/>
    <mergeCell ref="T47:U48"/>
    <mergeCell ref="O56:P57"/>
    <mergeCell ref="T56:U57"/>
    <mergeCell ref="O64:P65"/>
    <mergeCell ref="T64:U65"/>
    <mergeCell ref="O72:P73"/>
    <mergeCell ref="T72:U73"/>
    <mergeCell ref="O79:P80"/>
    <mergeCell ref="T79:U80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2017-07-11T07:03:00Z</dcterms:created>
  <dcterms:modified xsi:type="dcterms:W3CDTF">2017-07-17T01:04:03Z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2052-10.1.0.6554</vt:lpwstr>
  </property>
</Properties>
</file>