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12" activeTab="1"/>
  </bookViews>
  <sheets>
    <sheet name="1-2月县域寿险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<sst xmlns="http://schemas.openxmlformats.org/spreadsheetml/2006/main" count="81">
  <si>
    <t>广元市县域寿险数据统计表</t>
  </si>
  <si>
    <t>(2017年1-2月)</t>
  </si>
  <si>
    <t>单位：万元</t>
  </si>
  <si>
    <t>全市寿险业务数据汇总</t>
  </si>
  <si>
    <t>单位</t>
  </si>
  <si>
    <t>总保费</t>
  </si>
  <si>
    <t>市场份额</t>
  </si>
  <si>
    <t>同比（%）</t>
  </si>
  <si>
    <t>个人新单期交保费</t>
  </si>
  <si>
    <t>银邮保费</t>
  </si>
  <si>
    <t>团险保费</t>
  </si>
  <si>
    <t>农村小额人身保险保费</t>
  </si>
  <si>
    <t>城乡居民大病保险</t>
  </si>
  <si>
    <t>续收保费</t>
  </si>
  <si>
    <t>持证人力</t>
  </si>
  <si>
    <t>赔款金额</t>
  </si>
  <si>
    <t>给付金额</t>
  </si>
  <si>
    <t>退保金</t>
  </si>
  <si>
    <t>保单贷款</t>
  </si>
  <si>
    <t>上交税金</t>
  </si>
  <si>
    <t>个人新单趸交保费</t>
  </si>
  <si>
    <t>其中：10年期及以上新单保费</t>
  </si>
  <si>
    <t>银邮期交保费</t>
  </si>
  <si>
    <t>银邮趸交保费</t>
  </si>
  <si>
    <t>承保人数</t>
  </si>
  <si>
    <t>保费收入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</si>
  <si>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</si>
  <si>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</si>
  <si>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</si>
  <si>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</si>
  <si>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</si>
  <si>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</si>
  <si>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</si>
  <si>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</si>
  <si>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</si>
  <si>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</si>
  <si>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</si>
  <si>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</si>
  <si>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</si>
  <si>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</si>
  <si>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</si>
  <si>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/</t>
  </si>
  <si>
    <t>合计</t>
  </si>
  <si>
    <t>旺苍县</t>
  </si>
  <si>
    <t>赔款、给付金额合计</t>
  </si>
  <si>
    <t>∕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</si>
  <si>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</si>
  <si>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</si>
  <si>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</si>
  <si>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</si>
  <si>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</si>
  <si>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</si>
  <si>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</si>
  <si>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</si>
  <si>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t>太平洋人寿</t>
  </si>
  <si>
    <t>2017 年1-2月广元市县域财险汇总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</si>
  <si>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</si>
  <si>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</si>
  <si>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</si>
  <si>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</si>
  <si>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</si>
  <si>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</si>
  <si>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其他险种保费收入</t>
  </si>
  <si>
    <t>赔案件数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</si>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</sst>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177" formatCode="#,##0.00_ ;[Red]\-#,##0.00\ "/>
    <numFmt numFmtId="178" formatCode="0_ "/>
    <numFmt numFmtId="179" formatCode="#,##0.0_ "/>
    <numFmt numFmtId="180" formatCode="0.00_ "/>
    <numFmt numFmtId="181" formatCode="#,##0.00;[Red]#,##0.00"/>
    <numFmt numFmtId="182" formatCode="0_);[Red]\(0\)"/>
    <numFmt numFmtId="183" formatCode="0.0_ "/>
    <numFmt numFmtId="184" formatCode="0.00_);[Red]\(0.00\)"/>
    <numFmt numFmtId="185" formatCode="#,##0.00_ "/>
    <numFmt numFmtId="186" formatCode="#,##0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  <charset val="0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9" fillId="0" borderId="0"/>
    <xf numFmtId="0" fontId="20" fillId="10" borderId="1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/>
    <xf numFmtId="0" fontId="29" fillId="0" borderId="0"/>
    <xf numFmtId="0" fontId="3" fillId="0" borderId="0">
      <alignment vertical="center"/>
    </xf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vertical="center"/>
    </xf>
    <xf numFmtId="0" fontId="1" fillId="0" borderId="0" xfId="5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right" vertical="center"/>
    </xf>
    <xf numFmtId="0" fontId="3" fillId="0" borderId="2" xfId="59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/>
    </xf>
    <xf numFmtId="0" fontId="2" fillId="0" borderId="3" xfId="59" applyFont="1" applyFill="1" applyBorder="1" applyAlignment="1">
      <alignment horizontal="center" vertical="center"/>
    </xf>
    <xf numFmtId="0" fontId="2" fillId="0" borderId="3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0" fontId="2" fillId="0" borderId="4" xfId="59" applyFont="1" applyFill="1" applyBorder="1" applyAlignment="1">
      <alignment horizontal="center" vertical="center"/>
    </xf>
    <xf numFmtId="0" fontId="2" fillId="0" borderId="4" xfId="59" applyFont="1" applyFill="1" applyBorder="1" applyAlignment="1">
      <alignment horizontal="center" vertical="center" wrapText="1"/>
    </xf>
    <xf numFmtId="0" fontId="2" fillId="0" borderId="5" xfId="59" applyFont="1" applyFill="1" applyBorder="1" applyAlignment="1">
      <alignment horizontal="center" vertical="center" wrapText="1"/>
    </xf>
    <xf numFmtId="0" fontId="2" fillId="0" borderId="6" xfId="59" applyFont="1" applyFill="1" applyBorder="1" applyAlignment="1">
      <alignment horizontal="center" vertical="center" wrapText="1"/>
    </xf>
    <xf numFmtId="0" fontId="2" fillId="0" borderId="7" xfId="59" applyFont="1" applyFill="1" applyBorder="1" applyAlignment="1">
      <alignment horizontal="center" vertical="center"/>
    </xf>
    <xf numFmtId="0" fontId="2" fillId="0" borderId="7" xfId="59" applyFont="1" applyFill="1" applyBorder="1" applyAlignment="1">
      <alignment horizontal="center" vertical="center" wrapText="1"/>
    </xf>
    <xf numFmtId="180" fontId="2" fillId="0" borderId="2" xfId="59" applyNumberFormat="1" applyFont="1" applyFill="1" applyBorder="1" applyAlignment="1">
      <alignment vertical="center"/>
    </xf>
    <xf numFmtId="180" fontId="2" fillId="0" borderId="2" xfId="59" applyNumberFormat="1" applyFont="1" applyFill="1" applyBorder="1" applyAlignment="1">
      <alignment horizontal="center" vertical="center"/>
    </xf>
    <xf numFmtId="178" fontId="2" fillId="0" borderId="2" xfId="59" applyNumberFormat="1" applyFont="1" applyFill="1" applyBorder="1" applyAlignment="1">
      <alignment horizontal="center" vertical="center"/>
    </xf>
    <xf numFmtId="180" fontId="2" fillId="0" borderId="2" xfId="59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180" fontId="2" fillId="2" borderId="2" xfId="59" applyNumberFormat="1" applyFont="1" applyFill="1" applyBorder="1" applyAlignment="1">
      <alignment horizontal="center" vertical="center"/>
    </xf>
    <xf numFmtId="0" fontId="2" fillId="2" borderId="2" xfId="59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vertical="center"/>
    </xf>
    <xf numFmtId="182" fontId="2" fillId="0" borderId="2" xfId="59" applyNumberFormat="1" applyFont="1" applyFill="1" applyBorder="1" applyAlignment="1">
      <alignment horizontal="center" vertical="center"/>
    </xf>
    <xf numFmtId="180" fontId="1" fillId="0" borderId="0" xfId="59" applyNumberFormat="1" applyFont="1" applyFill="1" applyBorder="1" applyAlignment="1">
      <alignment horizontal="center" vertical="center"/>
    </xf>
    <xf numFmtId="180" fontId="2" fillId="0" borderId="1" xfId="59" applyNumberFormat="1" applyFont="1" applyFill="1" applyBorder="1" applyAlignment="1">
      <alignment horizontal="right" vertical="center"/>
    </xf>
    <xf numFmtId="180" fontId="2" fillId="0" borderId="3" xfId="59" applyNumberFormat="1" applyFont="1" applyFill="1" applyBorder="1" applyAlignment="1">
      <alignment horizontal="center" vertical="center" wrapText="1"/>
    </xf>
    <xf numFmtId="0" fontId="2" fillId="0" borderId="8" xfId="59" applyFont="1" applyFill="1" applyBorder="1" applyAlignment="1">
      <alignment horizontal="center" vertical="center" wrapText="1"/>
    </xf>
    <xf numFmtId="0" fontId="2" fillId="0" borderId="9" xfId="59" applyFont="1" applyFill="1" applyBorder="1" applyAlignment="1">
      <alignment horizontal="center" vertical="center" wrapText="1"/>
    </xf>
    <xf numFmtId="180" fontId="2" fillId="0" borderId="4" xfId="59" applyNumberFormat="1" applyFont="1" applyFill="1" applyBorder="1" applyAlignment="1">
      <alignment horizontal="center" vertical="center" wrapText="1"/>
    </xf>
    <xf numFmtId="0" fontId="2" fillId="0" borderId="10" xfId="59" applyFont="1" applyFill="1" applyBorder="1" applyAlignment="1">
      <alignment horizontal="center" vertical="center" wrapText="1"/>
    </xf>
    <xf numFmtId="0" fontId="2" fillId="0" borderId="11" xfId="59" applyFont="1" applyFill="1" applyBorder="1" applyAlignment="1">
      <alignment horizontal="center" vertical="center" wrapText="1"/>
    </xf>
    <xf numFmtId="180" fontId="2" fillId="0" borderId="7" xfId="59" applyNumberFormat="1" applyFont="1" applyFill="1" applyBorder="1" applyAlignment="1">
      <alignment horizontal="center" vertical="center" wrapText="1"/>
    </xf>
    <xf numFmtId="180" fontId="1" fillId="0" borderId="1" xfId="59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83" fontId="2" fillId="0" borderId="2" xfId="59" applyNumberFormat="1" applyFont="1" applyFill="1" applyBorder="1" applyAlignment="1">
      <alignment horizontal="center" vertical="center"/>
    </xf>
    <xf numFmtId="0" fontId="3" fillId="0" borderId="0" xfId="59" applyFont="1" applyFill="1" applyAlignment="1">
      <alignment vertical="center"/>
    </xf>
    <xf numFmtId="0" fontId="2" fillId="0" borderId="0" xfId="59" applyFont="1" applyFill="1" applyAlignment="1">
      <alignment horizontal="center" vertical="center"/>
    </xf>
    <xf numFmtId="178" fontId="2" fillId="0" borderId="2" xfId="49" applyNumberFormat="1" applyFont="1" applyBorder="1" applyAlignment="1">
      <alignment horizontal="center" vertical="center"/>
    </xf>
    <xf numFmtId="180" fontId="2" fillId="0" borderId="2" xfId="49" applyNumberFormat="1" applyFont="1" applyBorder="1" applyAlignment="1">
      <alignment horizontal="center" vertical="center"/>
    </xf>
    <xf numFmtId="176" fontId="2" fillId="0" borderId="2" xfId="59" applyNumberFormat="1" applyFont="1" applyFill="1" applyBorder="1" applyAlignment="1">
      <alignment horizontal="center" vertical="center"/>
    </xf>
    <xf numFmtId="0" fontId="3" fillId="0" borderId="0" xfId="59" applyFont="1" applyFill="1" applyAlignment="1">
      <alignment horizontal="center" vertical="center"/>
    </xf>
    <xf numFmtId="43" fontId="5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vertical="center"/>
    </xf>
    <xf numFmtId="180" fontId="2" fillId="0" borderId="0" xfId="59" applyNumberFormat="1" applyFont="1" applyFill="1" applyAlignment="1">
      <alignment vertical="center"/>
    </xf>
    <xf numFmtId="43" fontId="0" fillId="0" borderId="0" xfId="0" applyNumberFormat="1" applyFill="1" applyAlignment="1">
      <alignment vertical="center"/>
    </xf>
    <xf numFmtId="182" fontId="2" fillId="0" borderId="2" xfId="49" applyNumberFormat="1" applyFont="1" applyFill="1" applyBorder="1" applyAlignment="1">
      <alignment horizontal="center" vertical="center"/>
    </xf>
    <xf numFmtId="184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82" fontId="2" fillId="0" borderId="2" xfId="49" applyNumberFormat="1" applyFont="1" applyBorder="1" applyAlignment="1">
      <alignment horizontal="center" vertical="center"/>
    </xf>
    <xf numFmtId="184" fontId="2" fillId="0" borderId="2" xfId="49" applyNumberFormat="1" applyFont="1" applyBorder="1" applyAlignment="1">
      <alignment horizontal="center" vertical="center"/>
    </xf>
    <xf numFmtId="180" fontId="3" fillId="0" borderId="0" xfId="59" applyNumberFormat="1" applyFont="1" applyFill="1" applyAlignment="1">
      <alignment vertical="center"/>
    </xf>
    <xf numFmtId="0" fontId="1" fillId="0" borderId="0" xfId="56" applyFont="1" applyAlignment="1">
      <alignment horizontal="center" vertical="center"/>
    </xf>
    <xf numFmtId="0" fontId="3" fillId="0" borderId="0" xfId="56" applyFont="1" applyAlignment="1">
      <alignment horizontal="center" vertical="center"/>
    </xf>
    <xf numFmtId="0" fontId="2" fillId="0" borderId="0" xfId="56" applyFont="1" applyAlignment="1">
      <alignment horizontal="right" vertical="center"/>
    </xf>
    <xf numFmtId="0" fontId="6" fillId="0" borderId="1" xfId="56" applyFont="1" applyBorder="1" applyAlignment="1">
      <alignment horizontal="center" vertical="center"/>
    </xf>
    <xf numFmtId="0" fontId="2" fillId="0" borderId="3" xfId="56" applyFont="1" applyBorder="1" applyAlignment="1">
      <alignment horizontal="center" vertical="center"/>
    </xf>
    <xf numFmtId="0" fontId="2" fillId="0" borderId="3" xfId="56" applyFont="1" applyBorder="1" applyAlignment="1">
      <alignment horizontal="center" vertical="center" wrapText="1"/>
    </xf>
    <xf numFmtId="0" fontId="2" fillId="0" borderId="3" xfId="56" applyFont="1" applyBorder="1" applyAlignment="1">
      <alignment horizontal="center" vertical="center" wrapText="1" shrinkToFit="1"/>
    </xf>
    <xf numFmtId="0" fontId="2" fillId="0" borderId="2" xfId="56" applyFont="1" applyBorder="1" applyAlignment="1">
      <alignment horizontal="center" vertical="center" wrapText="1" shrinkToFit="1"/>
    </xf>
    <xf numFmtId="0" fontId="2" fillId="0" borderId="2" xfId="56" applyFont="1" applyFill="1" applyBorder="1" applyAlignment="1">
      <alignment horizontal="center" vertical="center" wrapText="1" shrinkToFit="1"/>
    </xf>
    <xf numFmtId="0" fontId="2" fillId="0" borderId="5" xfId="56" applyFont="1" applyBorder="1" applyAlignment="1">
      <alignment horizontal="center" vertical="center"/>
    </xf>
    <xf numFmtId="0" fontId="2" fillId="0" borderId="7" xfId="56" applyFont="1" applyBorder="1" applyAlignment="1">
      <alignment horizontal="center" vertical="center"/>
    </xf>
    <xf numFmtId="0" fontId="2" fillId="0" borderId="7" xfId="56" applyFont="1" applyBorder="1" applyAlignment="1">
      <alignment horizontal="center" vertical="center" wrapText="1"/>
    </xf>
    <xf numFmtId="0" fontId="2" fillId="0" borderId="7" xfId="56" applyFont="1" applyBorder="1" applyAlignment="1">
      <alignment horizontal="center" vertical="center" wrapText="1" shrinkToFit="1"/>
    </xf>
    <xf numFmtId="0" fontId="2" fillId="0" borderId="2" xfId="56" applyFont="1" applyBorder="1" applyAlignment="1">
      <alignment vertical="center" wrapText="1" shrinkToFit="1"/>
    </xf>
    <xf numFmtId="0" fontId="7" fillId="0" borderId="2" xfId="56" applyFont="1" applyBorder="1" applyAlignment="1">
      <alignment vertical="center" wrapText="1" shrinkToFit="1"/>
    </xf>
    <xf numFmtId="0" fontId="2" fillId="0" borderId="2" xfId="56" applyFont="1" applyBorder="1" applyAlignment="1">
      <alignment horizontal="center" vertical="center" wrapText="1"/>
    </xf>
    <xf numFmtId="185" fontId="2" fillId="0" borderId="2" xfId="56" applyNumberFormat="1" applyFont="1" applyBorder="1" applyAlignment="1">
      <alignment horizontal="center" vertical="center"/>
    </xf>
    <xf numFmtId="180" fontId="2" fillId="0" borderId="7" xfId="56" applyNumberFormat="1" applyFont="1" applyBorder="1" applyAlignment="1">
      <alignment horizontal="center" vertical="center"/>
    </xf>
    <xf numFmtId="180" fontId="2" fillId="0" borderId="2" xfId="56" applyNumberFormat="1" applyFont="1" applyBorder="1" applyAlignment="1">
      <alignment horizontal="center" vertical="center"/>
    </xf>
    <xf numFmtId="180" fontId="8" fillId="0" borderId="2" xfId="49" applyNumberFormat="1" applyFont="1" applyBorder="1" applyAlignment="1">
      <alignment horizontal="center" vertical="center"/>
    </xf>
    <xf numFmtId="180" fontId="9" fillId="3" borderId="2" xfId="56" applyNumberFormat="1" applyFont="1" applyFill="1" applyBorder="1" applyAlignment="1">
      <alignment horizontal="center" vertical="center"/>
    </xf>
    <xf numFmtId="185" fontId="9" fillId="3" borderId="2" xfId="0" applyNumberFormat="1" applyFont="1" applyFill="1" applyBorder="1" applyAlignment="1">
      <alignment horizontal="center" vertical="center"/>
    </xf>
    <xf numFmtId="185" fontId="9" fillId="3" borderId="2" xfId="56" applyNumberFormat="1" applyFont="1" applyFill="1" applyBorder="1" applyAlignment="1">
      <alignment horizontal="center" vertical="center"/>
    </xf>
    <xf numFmtId="0" fontId="2" fillId="0" borderId="2" xfId="56" applyFont="1" applyBorder="1" applyAlignment="1">
      <alignment horizontal="center" vertical="center"/>
    </xf>
    <xf numFmtId="180" fontId="2" fillId="0" borderId="2" xfId="56" applyNumberFormat="1" applyFont="1" applyBorder="1" applyAlignment="1">
      <alignment horizontal="center" vertical="center" wrapText="1"/>
    </xf>
    <xf numFmtId="185" fontId="2" fillId="0" borderId="2" xfId="56" applyNumberFormat="1" applyFont="1" applyBorder="1" applyAlignment="1">
      <alignment horizontal="center" vertical="center" wrapText="1"/>
    </xf>
    <xf numFmtId="186" fontId="2" fillId="0" borderId="2" xfId="56" applyNumberFormat="1" applyFont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180" fontId="2" fillId="0" borderId="2" xfId="59" applyNumberFormat="1" applyFont="1" applyBorder="1" applyAlignment="1">
      <alignment horizontal="center" vertical="center"/>
    </xf>
    <xf numFmtId="185" fontId="2" fillId="0" borderId="2" xfId="59" applyNumberFormat="1" applyFont="1" applyBorder="1" applyAlignment="1">
      <alignment horizontal="center" vertical="center"/>
    </xf>
    <xf numFmtId="180" fontId="2" fillId="0" borderId="2" xfId="56" applyNumberFormat="1" applyFont="1" applyFill="1" applyBorder="1" applyAlignment="1">
      <alignment horizontal="center" vertical="center"/>
    </xf>
    <xf numFmtId="180" fontId="2" fillId="0" borderId="2" xfId="56" applyNumberFormat="1" applyFont="1" applyFill="1" applyBorder="1" applyAlignment="1">
      <alignment horizontal="center" vertical="center" wrapText="1" shrinkToFit="1"/>
    </xf>
    <xf numFmtId="0" fontId="2" fillId="0" borderId="2" xfId="56" applyNumberFormat="1" applyFont="1" applyFill="1" applyBorder="1" applyAlignment="1">
      <alignment horizontal="center" vertical="center" wrapText="1"/>
    </xf>
    <xf numFmtId="184" fontId="2" fillId="0" borderId="2" xfId="56" applyNumberFormat="1" applyFont="1" applyFill="1" applyBorder="1" applyAlignment="1">
      <alignment horizontal="center" vertical="center"/>
    </xf>
    <xf numFmtId="180" fontId="2" fillId="0" borderId="2" xfId="56" applyNumberFormat="1" applyFont="1" applyFill="1" applyBorder="1" applyAlignment="1">
      <alignment horizontal="center" vertical="center" wrapText="1"/>
    </xf>
    <xf numFmtId="185" fontId="2" fillId="0" borderId="2" xfId="56" applyNumberFormat="1" applyFont="1" applyBorder="1" applyAlignment="1">
      <alignment horizontal="center" vertical="center" wrapText="1" shrinkToFit="1"/>
    </xf>
    <xf numFmtId="0" fontId="6" fillId="0" borderId="12" xfId="56" applyFont="1" applyBorder="1" applyAlignment="1">
      <alignment horizontal="center" vertical="center"/>
    </xf>
    <xf numFmtId="185" fontId="4" fillId="0" borderId="2" xfId="56" applyNumberFormat="1" applyFont="1" applyFill="1" applyBorder="1" applyAlignment="1">
      <alignment horizontal="center" vertical="center"/>
    </xf>
    <xf numFmtId="180" fontId="2" fillId="0" borderId="2" xfId="29" applyNumberFormat="1" applyFont="1" applyBorder="1" applyAlignment="1">
      <alignment horizontal="center" vertical="center"/>
    </xf>
    <xf numFmtId="178" fontId="2" fillId="0" borderId="2" xfId="56" applyNumberFormat="1" applyFont="1" applyFill="1" applyBorder="1" applyAlignment="1" applyProtection="1">
      <alignment horizontal="center" vertical="center"/>
    </xf>
    <xf numFmtId="185" fontId="4" fillId="3" borderId="2" xfId="56" applyNumberFormat="1" applyFont="1" applyFill="1" applyBorder="1" applyAlignment="1">
      <alignment horizontal="center" vertical="center"/>
    </xf>
    <xf numFmtId="185" fontId="10" fillId="0" borderId="2" xfId="56" applyNumberFormat="1" applyFont="1" applyBorder="1" applyAlignment="1">
      <alignment horizontal="center" vertical="center" wrapText="1"/>
    </xf>
    <xf numFmtId="180" fontId="2" fillId="0" borderId="2" xfId="57" applyNumberFormat="1" applyFont="1" applyBorder="1" applyAlignment="1">
      <alignment horizontal="center" vertical="center"/>
    </xf>
    <xf numFmtId="185" fontId="2" fillId="0" borderId="2" xfId="56" applyNumberFormat="1" applyFont="1" applyFill="1" applyBorder="1" applyAlignment="1">
      <alignment horizontal="center" vertical="center"/>
    </xf>
    <xf numFmtId="186" fontId="2" fillId="0" borderId="2" xfId="56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178" fontId="2" fillId="0" borderId="2" xfId="56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179" fontId="2" fillId="0" borderId="2" xfId="56" applyNumberFormat="1" applyFont="1" applyBorder="1" applyAlignment="1">
      <alignment horizontal="center" vertical="center"/>
    </xf>
    <xf numFmtId="177" fontId="8" fillId="0" borderId="2" xfId="56" applyNumberFormat="1" applyFont="1" applyBorder="1" applyAlignment="1">
      <alignment horizontal="center" vertical="center"/>
    </xf>
    <xf numFmtId="185" fontId="12" fillId="0" borderId="7" xfId="56" applyNumberFormat="1" applyFont="1" applyBorder="1" applyAlignment="1">
      <alignment horizontal="center" vertical="center" wrapText="1"/>
    </xf>
    <xf numFmtId="186" fontId="2" fillId="0" borderId="2" xfId="56" applyNumberFormat="1" applyFont="1" applyFill="1" applyBorder="1" applyAlignment="1">
      <alignment horizontal="center" vertical="center" wrapText="1"/>
    </xf>
    <xf numFmtId="0" fontId="2" fillId="0" borderId="6" xfId="56" applyFont="1" applyBorder="1" applyAlignment="1">
      <alignment horizontal="center" vertical="center"/>
    </xf>
    <xf numFmtId="0" fontId="2" fillId="0" borderId="5" xfId="56" applyFont="1" applyBorder="1" applyAlignment="1">
      <alignment horizontal="center" vertical="center" wrapText="1"/>
    </xf>
    <xf numFmtId="0" fontId="2" fillId="0" borderId="6" xfId="56" applyFont="1" applyBorder="1" applyAlignment="1">
      <alignment horizontal="center" vertical="center" wrapText="1"/>
    </xf>
    <xf numFmtId="3" fontId="8" fillId="0" borderId="2" xfId="56" applyNumberFormat="1" applyFont="1" applyBorder="1" applyAlignment="1">
      <alignment horizontal="center" vertical="center"/>
    </xf>
    <xf numFmtId="180" fontId="8" fillId="0" borderId="2" xfId="56" applyNumberFormat="1" applyFont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/>
    </xf>
    <xf numFmtId="0" fontId="8" fillId="0" borderId="2" xfId="56" applyNumberFormat="1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180" fontId="9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3" borderId="2" xfId="56" applyNumberFormat="1" applyFont="1" applyFill="1" applyBorder="1" applyAlignment="1">
      <alignment horizontal="center" vertical="center"/>
    </xf>
    <xf numFmtId="184" fontId="2" fillId="0" borderId="2" xfId="56" applyNumberFormat="1" applyFont="1" applyBorder="1" applyAlignment="1">
      <alignment horizontal="center" vertical="center"/>
    </xf>
    <xf numFmtId="186" fontId="2" fillId="0" borderId="2" xfId="56" applyNumberFormat="1" applyFont="1" applyBorder="1" applyAlignment="1">
      <alignment horizontal="center" vertical="center" wrapText="1"/>
    </xf>
    <xf numFmtId="186" fontId="8" fillId="0" borderId="2" xfId="56" applyNumberFormat="1" applyFont="1" applyBorder="1" applyAlignment="1">
      <alignment horizontal="center" vertical="center"/>
    </xf>
    <xf numFmtId="49" fontId="2" fillId="0" borderId="2" xfId="59" applyNumberFormat="1" applyFont="1" applyBorder="1" applyAlignment="1">
      <alignment horizontal="center" vertical="center"/>
    </xf>
    <xf numFmtId="185" fontId="2" fillId="0" borderId="2" xfId="59" applyNumberFormat="1" applyFont="1" applyFill="1" applyBorder="1" applyAlignment="1">
      <alignment horizontal="center" vertical="center"/>
    </xf>
    <xf numFmtId="186" fontId="2" fillId="0" borderId="2" xfId="59" applyNumberFormat="1" applyFont="1" applyFill="1" applyBorder="1" applyAlignment="1">
      <alignment horizontal="center" vertical="center"/>
    </xf>
    <xf numFmtId="186" fontId="2" fillId="0" borderId="2" xfId="56" applyNumberFormat="1" applyFont="1" applyBorder="1" applyAlignment="1">
      <alignment horizontal="center" vertical="center" wrapText="1" shrinkToFit="1"/>
    </xf>
    <xf numFmtId="186" fontId="4" fillId="0" borderId="2" xfId="56" applyNumberFormat="1" applyFont="1" applyFill="1" applyBorder="1" applyAlignment="1">
      <alignment horizontal="center" vertical="center"/>
    </xf>
    <xf numFmtId="184" fontId="4" fillId="0" borderId="2" xfId="56" applyNumberFormat="1" applyFont="1" applyFill="1" applyBorder="1" applyAlignment="1">
      <alignment horizontal="center" vertical="center"/>
    </xf>
    <xf numFmtId="182" fontId="4" fillId="0" borderId="2" xfId="56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 applyProtection="1">
      <alignment horizontal="center" vertical="center"/>
    </xf>
    <xf numFmtId="180" fontId="2" fillId="0" borderId="2" xfId="56" applyNumberFormat="1" applyFont="1" applyFill="1" applyBorder="1" applyAlignment="1" applyProtection="1">
      <alignment horizontal="center" vertical="center"/>
    </xf>
    <xf numFmtId="178" fontId="10" fillId="0" borderId="2" xfId="56" applyNumberFormat="1" applyFont="1" applyFill="1" applyBorder="1" applyAlignment="1" applyProtection="1">
      <alignment horizontal="center" vertical="center"/>
    </xf>
    <xf numFmtId="178" fontId="10" fillId="0" borderId="5" xfId="56" applyNumberFormat="1" applyFont="1" applyFill="1" applyBorder="1" applyAlignment="1" applyProtection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186" fontId="2" fillId="0" borderId="2" xfId="56" applyNumberFormat="1" applyFont="1" applyFill="1" applyBorder="1" applyAlignment="1" applyProtection="1">
      <alignment horizontal="center" vertical="center"/>
    </xf>
    <xf numFmtId="180" fontId="4" fillId="3" borderId="2" xfId="56" applyNumberFormat="1" applyFont="1" applyFill="1" applyBorder="1" applyAlignment="1">
      <alignment horizontal="center" vertical="center"/>
    </xf>
    <xf numFmtId="186" fontId="2" fillId="3" borderId="2" xfId="56" applyNumberFormat="1" applyFont="1" applyFill="1" applyBorder="1" applyAlignment="1">
      <alignment horizontal="center" vertical="center"/>
    </xf>
    <xf numFmtId="182" fontId="4" fillId="3" borderId="2" xfId="56" applyNumberFormat="1" applyFont="1" applyFill="1" applyBorder="1" applyAlignment="1">
      <alignment horizontal="center" vertical="center"/>
    </xf>
    <xf numFmtId="0" fontId="4" fillId="3" borderId="2" xfId="56" applyNumberFormat="1" applyFont="1" applyFill="1" applyBorder="1" applyAlignment="1">
      <alignment horizontal="center" vertical="center"/>
    </xf>
    <xf numFmtId="186" fontId="10" fillId="0" borderId="2" xfId="56" applyNumberFormat="1" applyFont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/>
    </xf>
    <xf numFmtId="180" fontId="2" fillId="0" borderId="5" xfId="56" applyNumberFormat="1" applyFont="1" applyFill="1" applyBorder="1" applyAlignment="1" applyProtection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184" fontId="2" fillId="0" borderId="2" xfId="56" applyNumberFormat="1" applyFont="1" applyFill="1" applyBorder="1" applyAlignment="1" applyProtection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180" fontId="2" fillId="0" borderId="2" xfId="20" applyNumberFormat="1" applyFont="1" applyBorder="1" applyAlignment="1">
      <alignment horizontal="center" vertical="center"/>
    </xf>
    <xf numFmtId="180" fontId="2" fillId="0" borderId="2" xfId="20" applyNumberFormat="1" applyFont="1" applyFill="1" applyBorder="1" applyAlignment="1">
      <alignment horizontal="center" vertical="center"/>
    </xf>
    <xf numFmtId="182" fontId="2" fillId="0" borderId="2" xfId="56" applyNumberFormat="1" applyFont="1" applyFill="1" applyBorder="1" applyAlignment="1">
      <alignment horizontal="center" vertical="center"/>
    </xf>
    <xf numFmtId="185" fontId="2" fillId="0" borderId="2" xfId="56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85" fontId="12" fillId="0" borderId="2" xfId="56" applyNumberFormat="1" applyFont="1" applyBorder="1" applyAlignment="1">
      <alignment horizontal="center" vertical="center" wrapText="1"/>
    </xf>
    <xf numFmtId="0" fontId="3" fillId="0" borderId="0" xfId="49">
      <alignment vertical="center"/>
    </xf>
    <xf numFmtId="0" fontId="2" fillId="0" borderId="2" xfId="56" applyFont="1" applyBorder="1" applyAlignment="1">
      <alignment vertical="center"/>
    </xf>
    <xf numFmtId="0" fontId="3" fillId="0" borderId="0" xfId="49" applyFont="1">
      <alignment vertical="center"/>
    </xf>
    <xf numFmtId="180" fontId="3" fillId="0" borderId="0" xfId="49" applyNumberFormat="1">
      <alignment vertical="center"/>
    </xf>
    <xf numFmtId="178" fontId="8" fillId="0" borderId="2" xfId="49" applyNumberFormat="1" applyFont="1" applyBorder="1" applyAlignment="1">
      <alignment horizontal="center" vertical="center"/>
    </xf>
    <xf numFmtId="4" fontId="2" fillId="0" borderId="2" xfId="49" applyNumberFormat="1" applyFont="1" applyBorder="1" applyAlignment="1">
      <alignment horizontal="center" vertical="center"/>
    </xf>
    <xf numFmtId="184" fontId="9" fillId="3" borderId="2" xfId="56" applyNumberFormat="1" applyFont="1" applyFill="1" applyBorder="1" applyAlignment="1">
      <alignment horizontal="center" vertical="center"/>
    </xf>
    <xf numFmtId="182" fontId="9" fillId="3" borderId="2" xfId="56" applyNumberFormat="1" applyFont="1" applyFill="1" applyBorder="1" applyAlignment="1">
      <alignment horizontal="center" vertical="center"/>
    </xf>
    <xf numFmtId="181" fontId="9" fillId="3" borderId="2" xfId="56" applyNumberFormat="1" applyFont="1" applyFill="1" applyBorder="1" applyAlignment="1">
      <alignment horizontal="center" vertical="center"/>
    </xf>
    <xf numFmtId="185" fontId="2" fillId="0" borderId="2" xfId="56" applyNumberFormat="1" applyFont="1" applyFill="1" applyBorder="1" applyAlignment="1">
      <alignment horizontal="center" vertical="center" wrapText="1"/>
    </xf>
    <xf numFmtId="185" fontId="8" fillId="0" borderId="2" xfId="56" applyNumberFormat="1" applyFont="1" applyBorder="1" applyAlignment="1">
      <alignment horizontal="center" vertical="center"/>
    </xf>
    <xf numFmtId="0" fontId="14" fillId="0" borderId="0" xfId="49" applyFont="1">
      <alignment vertical="center"/>
    </xf>
    <xf numFmtId="0" fontId="0" fillId="0" borderId="0" xfId="59">
      <alignment vertical="center"/>
    </xf>
    <xf numFmtId="0" fontId="2" fillId="0" borderId="2" xfId="20" applyFont="1" applyBorder="1" applyAlignment="1">
      <alignment horizontal="center" vertical="center"/>
    </xf>
    <xf numFmtId="184" fontId="4" fillId="3" borderId="2" xfId="56" applyNumberFormat="1" applyFont="1" applyFill="1" applyBorder="1" applyAlignment="1">
      <alignment horizontal="center" vertical="center"/>
    </xf>
    <xf numFmtId="182" fontId="2" fillId="0" borderId="2" xfId="20" applyNumberFormat="1" applyFont="1" applyFill="1" applyBorder="1" applyAlignment="1">
      <alignment horizontal="center" vertical="center"/>
    </xf>
    <xf numFmtId="184" fontId="2" fillId="0" borderId="2" xfId="20" applyNumberFormat="1" applyFont="1" applyFill="1" applyBorder="1" applyAlignment="1">
      <alignment horizontal="center" vertical="center"/>
    </xf>
    <xf numFmtId="185" fontId="2" fillId="0" borderId="2" xfId="20" applyNumberFormat="1" applyFont="1" applyFill="1" applyBorder="1" applyAlignment="1">
      <alignment horizontal="center" vertical="center"/>
    </xf>
    <xf numFmtId="185" fontId="4" fillId="0" borderId="2" xfId="56" applyNumberFormat="1" applyFont="1" applyBorder="1" applyAlignment="1">
      <alignment horizontal="center" vertical="center"/>
    </xf>
    <xf numFmtId="186" fontId="4" fillId="0" borderId="2" xfId="56" applyNumberFormat="1" applyFont="1" applyBorder="1" applyAlignment="1">
      <alignment horizontal="center" vertical="center"/>
    </xf>
    <xf numFmtId="178" fontId="2" fillId="0" borderId="2" xfId="29" applyNumberFormat="1" applyFont="1" applyBorder="1" applyAlignment="1">
      <alignment horizontal="center" vertical="center"/>
    </xf>
    <xf numFmtId="177" fontId="2" fillId="0" borderId="2" xfId="56" applyNumberFormat="1" applyFont="1" applyBorder="1" applyAlignment="1">
      <alignment horizontal="center" vertical="center"/>
    </xf>
    <xf numFmtId="180" fontId="2" fillId="0" borderId="2" xfId="13" applyNumberFormat="1" applyFont="1" applyBorder="1" applyAlignment="1">
      <alignment horizontal="center" vertical="center"/>
    </xf>
    <xf numFmtId="180" fontId="12" fillId="0" borderId="2" xfId="56" applyNumberFormat="1" applyFont="1" applyBorder="1" applyAlignment="1">
      <alignment horizontal="center" vertical="center" wrapText="1"/>
    </xf>
    <xf numFmtId="0" fontId="2" fillId="0" borderId="2" xfId="56" applyNumberFormat="1" applyFont="1" applyFill="1" applyBorder="1" applyAlignment="1">
      <alignment horizontal="center" vertical="center" wrapText="1" shrinkToFit="1"/>
    </xf>
    <xf numFmtId="0" fontId="2" fillId="0" borderId="0" xfId="56" applyFont="1" applyBorder="1" applyAlignment="1">
      <alignment horizontal="center" vertical="center"/>
    </xf>
    <xf numFmtId="185" fontId="2" fillId="0" borderId="0" xfId="56" applyNumberFormat="1" applyFont="1" applyBorder="1" applyAlignment="1">
      <alignment horizontal="center" vertical="center"/>
    </xf>
    <xf numFmtId="185" fontId="15" fillId="0" borderId="0" xfId="49" applyNumberFormat="1" applyFont="1" applyAlignment="1">
      <alignment horizontal="center" vertical="center"/>
    </xf>
    <xf numFmtId="185" fontId="3" fillId="0" borderId="0" xfId="49" applyNumberFormat="1">
      <alignment vertical="center"/>
    </xf>
    <xf numFmtId="0" fontId="2" fillId="0" borderId="0" xfId="49" applyFont="1">
      <alignment vertical="center"/>
    </xf>
    <xf numFmtId="185" fontId="2" fillId="0" borderId="0" xfId="49" applyNumberFormat="1" applyFont="1">
      <alignment vertical="center"/>
    </xf>
    <xf numFmtId="180" fontId="2" fillId="0" borderId="0" xfId="49" applyNumberFormat="1" applyFont="1">
      <alignment vertical="center"/>
    </xf>
    <xf numFmtId="185" fontId="16" fillId="0" borderId="0" xfId="49" applyNumberFormat="1" applyFont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185" fontId="2" fillId="0" borderId="4" xfId="56" applyNumberFormat="1" applyFont="1" applyFill="1" applyBorder="1" applyAlignment="1">
      <alignment horizontal="center" vertical="center"/>
    </xf>
    <xf numFmtId="0" fontId="2" fillId="0" borderId="2" xfId="34" applyFont="1" applyFill="1" applyBorder="1" applyAlignment="1">
      <alignment horizontal="center" vertical="center"/>
    </xf>
    <xf numFmtId="185" fontId="2" fillId="0" borderId="3" xfId="56" applyNumberFormat="1" applyFont="1" applyFill="1" applyBorder="1" applyAlignment="1" applyProtection="1">
      <alignment horizontal="center" vertical="center"/>
    </xf>
    <xf numFmtId="185" fontId="12" fillId="0" borderId="6" xfId="56" applyNumberFormat="1" applyFont="1" applyBorder="1" applyAlignment="1">
      <alignment horizontal="center" vertical="center" wrapText="1"/>
    </xf>
    <xf numFmtId="186" fontId="12" fillId="0" borderId="2" xfId="56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86" fontId="2" fillId="0" borderId="2" xfId="59" applyNumberFormat="1" applyFont="1" applyBorder="1" applyAlignment="1">
      <alignment horizontal="center" vertical="center"/>
    </xf>
    <xf numFmtId="178" fontId="2" fillId="0" borderId="2" xfId="58" applyNumberFormat="1" applyFont="1" applyFill="1" applyBorder="1" applyAlignment="1" applyProtection="1">
      <alignment horizontal="center" vertical="center"/>
    </xf>
    <xf numFmtId="186" fontId="2" fillId="0" borderId="0" xfId="56" applyNumberFormat="1" applyFont="1" applyBorder="1" applyAlignment="1">
      <alignment horizontal="center" vertical="center"/>
    </xf>
    <xf numFmtId="180" fontId="2" fillId="0" borderId="6" xfId="56" applyNumberFormat="1" applyFont="1" applyFill="1" applyBorder="1" applyAlignment="1" applyProtection="1">
      <alignment horizontal="center" vertical="center"/>
    </xf>
    <xf numFmtId="186" fontId="12" fillId="0" borderId="2" xfId="56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县域寿险数据表_9" xfId="55"/>
    <cellStyle name="常规_Sheet1" xfId="56"/>
    <cellStyle name="常规_县域寿险数据表_15" xfId="57"/>
    <cellStyle name="常规 2 4" xfId="58"/>
    <cellStyle name="常规 2" xfId="59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22"/>
  <sheetViews>
    <sheetView workbookViewId="0">
      <selection activeCell="A1" sqref="$A1:$XFD65536"/>
    </sheetView>
  </sheetViews>
  <sheetFormatPr defaultColWidth="9" defaultRowHeight="14.4"/>
  <cols>
    <col min="1" max="1" width="11.7777777777778" style="1" customWidth="1"/>
    <col min="2" max="2" width="11.75" style="1" customWidth="1"/>
    <col min="3" max="3" width="8.44444444444444" style="1" customWidth="1"/>
    <col min="4" max="4" width="9.87037037037037" style="1" customWidth="1"/>
    <col min="5" max="7" width="10.5" style="1" customWidth="1"/>
    <col min="8" max="8" width="10.5555555555556" style="1" customWidth="1"/>
    <col min="9" max="9" width="10.6666666666667" style="1" customWidth="1"/>
    <col min="10" max="10" width="10" style="1" customWidth="1"/>
    <col min="11" max="11" width="9.75" style="1" customWidth="1"/>
    <col min="12" max="12" width="9.22222222222222" style="1" customWidth="1"/>
    <col min="13" max="13" width="10.2222222222222" style="1" customWidth="1"/>
    <col min="14" max="14" width="10.8888888888889" style="1" customWidth="1"/>
    <col min="15" max="15" width="8.66666666666667" style="1" customWidth="1"/>
    <col min="16" max="16" width="10.8796296296296" style="1" customWidth="1"/>
    <col min="17" max="17" width="9.66666666666667" style="1" customWidth="1"/>
    <col min="18" max="18" width="11.6666666666667" style="1" customWidth="1"/>
    <col min="19" max="19" width="7.77777777777778" style="1" customWidth="1"/>
    <col min="20" max="20" width="10.1203703703704" style="1" customWidth="1"/>
    <col min="21" max="21" width="9.88888888888889" style="1" customWidth="1"/>
    <col min="22" max="16384" width="9" style="1"/>
  </cols>
  <sheetData>
    <row r="1" s="1" customFormat="1" ht="20.4" spans="1:2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154"/>
    </row>
    <row r="2" s="1" customFormat="1" ht="15.6" spans="1:2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54"/>
    </row>
    <row r="3" s="1" customFormat="1" ht="15.6" spans="1:2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54"/>
    </row>
    <row r="4" s="1" customFormat="1" ht="24" customHeight="1" spans="1:22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154"/>
    </row>
    <row r="5" s="1" customFormat="1" ht="15.6" customHeight="1" spans="1:22">
      <c r="A5" s="62" t="s">
        <v>4</v>
      </c>
      <c r="B5" s="62" t="s">
        <v>5</v>
      </c>
      <c r="C5" s="63" t="s">
        <v>6</v>
      </c>
      <c r="D5" s="64" t="s">
        <v>7</v>
      </c>
      <c r="E5" s="65" t="s">
        <v>8</v>
      </c>
      <c r="F5" s="65"/>
      <c r="G5" s="66"/>
      <c r="H5" s="67" t="s">
        <v>9</v>
      </c>
      <c r="I5" s="110"/>
      <c r="J5" s="63" t="s">
        <v>10</v>
      </c>
      <c r="K5" s="63" t="s">
        <v>11</v>
      </c>
      <c r="L5" s="111" t="s">
        <v>12</v>
      </c>
      <c r="M5" s="112"/>
      <c r="N5" s="62" t="s">
        <v>13</v>
      </c>
      <c r="O5" s="62" t="s">
        <v>14</v>
      </c>
      <c r="P5" s="63" t="s">
        <v>15</v>
      </c>
      <c r="Q5" s="63" t="s">
        <v>16</v>
      </c>
      <c r="R5" s="63" t="s">
        <v>17</v>
      </c>
      <c r="S5" s="67" t="s">
        <v>18</v>
      </c>
      <c r="T5" s="110"/>
      <c r="U5" s="62" t="s">
        <v>19</v>
      </c>
      <c r="V5" s="154"/>
    </row>
    <row r="6" s="1" customFormat="1" ht="32.4" spans="1:22">
      <c r="A6" s="68"/>
      <c r="B6" s="68"/>
      <c r="C6" s="69"/>
      <c r="D6" s="70"/>
      <c r="E6" s="71" t="s">
        <v>8</v>
      </c>
      <c r="F6" s="71" t="s">
        <v>20</v>
      </c>
      <c r="G6" s="72" t="s">
        <v>21</v>
      </c>
      <c r="H6" s="73" t="s">
        <v>22</v>
      </c>
      <c r="I6" s="73" t="s">
        <v>23</v>
      </c>
      <c r="J6" s="69"/>
      <c r="K6" s="69"/>
      <c r="L6" s="73" t="s">
        <v>24</v>
      </c>
      <c r="M6" s="73" t="s">
        <v>25</v>
      </c>
      <c r="N6" s="68"/>
      <c r="O6" s="68"/>
      <c r="P6" s="69"/>
      <c r="Q6" s="69"/>
      <c r="R6" s="69"/>
      <c r="S6" s="155" t="s">
        <v>26</v>
      </c>
      <c r="T6" s="155" t="s">
        <v>27</v>
      </c>
      <c r="U6" s="68"/>
      <c r="V6" s="156"/>
    </row>
    <row r="7" s="1" customFormat="1" ht="18" customHeight="1" spans="1:22">
      <c r="A7" s="68" t="s">
        <v>28</v>
      </c>
      <c r="B7" s="74">
        <f t="shared" ref="B7:B20" si="0">SUM(H7:N7)+E7+F7</f>
        <v>30792.769242</v>
      </c>
      <c r="C7" s="75">
        <f>B7/B20*100</f>
        <v>24.7120549209498</v>
      </c>
      <c r="D7" s="75">
        <v>15.3639704531422</v>
      </c>
      <c r="E7" s="74">
        <v>4041.745387</v>
      </c>
      <c r="F7" s="74">
        <v>0</v>
      </c>
      <c r="G7" s="74">
        <v>1088.83466</v>
      </c>
      <c r="H7" s="74">
        <v>573.678011</v>
      </c>
      <c r="I7" s="74">
        <v>11432.711436</v>
      </c>
      <c r="J7" s="74">
        <v>572.763291</v>
      </c>
      <c r="K7" s="74">
        <v>912.436</v>
      </c>
      <c r="L7" s="74">
        <v>0</v>
      </c>
      <c r="M7" s="74">
        <v>0</v>
      </c>
      <c r="N7" s="74">
        <v>13259.435117</v>
      </c>
      <c r="O7" s="113">
        <v>2917</v>
      </c>
      <c r="P7" s="114">
        <v>1892.78</v>
      </c>
      <c r="Q7" s="114">
        <v>7025.16</v>
      </c>
      <c r="R7" s="114">
        <v>9981.202516</v>
      </c>
      <c r="S7" s="81">
        <v>1879</v>
      </c>
      <c r="T7" s="76">
        <v>3391.95</v>
      </c>
      <c r="U7" s="88">
        <v>200.03</v>
      </c>
      <c r="V7" s="157"/>
    </row>
    <row r="8" s="1" customFormat="1" ht="18" customHeight="1" spans="1:22">
      <c r="A8" s="68" t="s">
        <v>29</v>
      </c>
      <c r="B8" s="74">
        <f t="shared" si="0"/>
        <v>17901.87</v>
      </c>
      <c r="C8" s="75">
        <f>B8/B20*100</f>
        <v>14.3667492569749</v>
      </c>
      <c r="D8" s="76">
        <v>34.0514194487543</v>
      </c>
      <c r="E8" s="74">
        <v>5976.33</v>
      </c>
      <c r="F8" s="74">
        <v>0</v>
      </c>
      <c r="G8" s="74">
        <v>3053.95</v>
      </c>
      <c r="H8" s="74">
        <v>0.18</v>
      </c>
      <c r="I8" s="74">
        <v>0</v>
      </c>
      <c r="J8" s="74">
        <v>311.68</v>
      </c>
      <c r="K8" s="74">
        <v>207.74</v>
      </c>
      <c r="L8" s="102">
        <v>0</v>
      </c>
      <c r="M8" s="102">
        <v>0</v>
      </c>
      <c r="N8" s="45">
        <v>11405.94</v>
      </c>
      <c r="O8" s="115">
        <v>3348</v>
      </c>
      <c r="P8" s="116">
        <v>297.39</v>
      </c>
      <c r="Q8" s="116">
        <v>1668.16</v>
      </c>
      <c r="R8" s="45">
        <v>1676.4</v>
      </c>
      <c r="S8" s="115">
        <v>6564</v>
      </c>
      <c r="T8" s="45">
        <v>4223.62</v>
      </c>
      <c r="U8" s="74">
        <v>324.6</v>
      </c>
      <c r="V8" s="157"/>
    </row>
    <row r="9" s="1" customFormat="1" ht="18" customHeight="1" spans="1:22">
      <c r="A9" s="68" t="s">
        <v>30</v>
      </c>
      <c r="B9" s="74">
        <f t="shared" si="0"/>
        <v>3657.26921</v>
      </c>
      <c r="C9" s="75">
        <f>B9/B20*100</f>
        <v>2.93506039901556</v>
      </c>
      <c r="D9" s="77">
        <v>3.43021467137194</v>
      </c>
      <c r="E9" s="77">
        <v>946.82131</v>
      </c>
      <c r="F9" s="77">
        <v>30.27505</v>
      </c>
      <c r="G9" s="77">
        <v>666.23015</v>
      </c>
      <c r="H9" s="77">
        <v>71.54</v>
      </c>
      <c r="I9" s="77">
        <v>0</v>
      </c>
      <c r="J9" s="77">
        <v>52.32285</v>
      </c>
      <c r="K9" s="84">
        <v>0</v>
      </c>
      <c r="L9" s="84">
        <v>0</v>
      </c>
      <c r="M9" s="84">
        <v>0</v>
      </c>
      <c r="N9" s="77">
        <v>2556.31</v>
      </c>
      <c r="O9" s="117">
        <v>742</v>
      </c>
      <c r="P9" s="114">
        <v>58.28</v>
      </c>
      <c r="Q9" s="114">
        <v>1419.32</v>
      </c>
      <c r="R9" s="77">
        <v>3857.25</v>
      </c>
      <c r="S9" s="158">
        <v>56</v>
      </c>
      <c r="T9" s="77">
        <v>106.4</v>
      </c>
      <c r="U9" s="77">
        <v>68.4</v>
      </c>
      <c r="V9" s="157"/>
    </row>
    <row r="10" s="1" customFormat="1" ht="18" customHeight="1" spans="1:22">
      <c r="A10" s="68" t="s">
        <v>31</v>
      </c>
      <c r="B10" s="74">
        <f t="shared" si="0"/>
        <v>2420.295307</v>
      </c>
      <c r="C10" s="75">
        <f>B10/B20*100</f>
        <v>1.94235439110563</v>
      </c>
      <c r="D10" s="75">
        <v>-4.14767334392042</v>
      </c>
      <c r="E10" s="74">
        <v>301.845307</v>
      </c>
      <c r="F10" s="74">
        <v>0</v>
      </c>
      <c r="G10" s="74">
        <v>160.9</v>
      </c>
      <c r="H10" s="74">
        <v>53.05</v>
      </c>
      <c r="I10" s="74">
        <v>0</v>
      </c>
      <c r="J10" s="74">
        <v>3.12</v>
      </c>
      <c r="K10" s="84">
        <v>0</v>
      </c>
      <c r="L10" s="84">
        <v>0</v>
      </c>
      <c r="M10" s="84">
        <v>0</v>
      </c>
      <c r="N10" s="56">
        <v>2062.28</v>
      </c>
      <c r="O10" s="118">
        <v>300</v>
      </c>
      <c r="P10" s="114">
        <v>6.23</v>
      </c>
      <c r="Q10" s="114">
        <v>1423.67</v>
      </c>
      <c r="R10" s="159">
        <v>185.03</v>
      </c>
      <c r="S10" s="54">
        <v>0</v>
      </c>
      <c r="T10" s="45">
        <v>0</v>
      </c>
      <c r="U10" s="76">
        <v>31.26</v>
      </c>
      <c r="V10" s="154"/>
    </row>
    <row r="11" s="1" customFormat="1" ht="18" customHeight="1" spans="1:22">
      <c r="A11" s="68" t="s">
        <v>32</v>
      </c>
      <c r="B11" s="74">
        <f t="shared" si="0"/>
        <v>15067.47427</v>
      </c>
      <c r="C11" s="75">
        <f>B11/B20*100</f>
        <v>12.0920677433704</v>
      </c>
      <c r="D11" s="78">
        <v>-1.50807719915735</v>
      </c>
      <c r="E11" s="79">
        <v>3551.18652</v>
      </c>
      <c r="F11" s="79">
        <v>74.08295</v>
      </c>
      <c r="G11" s="79">
        <v>2605.811571</v>
      </c>
      <c r="H11" s="80">
        <v>194</v>
      </c>
      <c r="I11" s="80">
        <v>5680</v>
      </c>
      <c r="J11" s="78">
        <v>18.7648</v>
      </c>
      <c r="K11" s="84">
        <v>0</v>
      </c>
      <c r="L11" s="84">
        <v>0</v>
      </c>
      <c r="M11" s="84">
        <v>0</v>
      </c>
      <c r="N11" s="119">
        <v>5549.44</v>
      </c>
      <c r="O11" s="120">
        <v>2166</v>
      </c>
      <c r="P11" s="121">
        <v>60</v>
      </c>
      <c r="Q11" s="121">
        <v>707.3934</v>
      </c>
      <c r="R11" s="160">
        <v>230.8</v>
      </c>
      <c r="S11" s="161">
        <v>243</v>
      </c>
      <c r="T11" s="160">
        <v>60.32</v>
      </c>
      <c r="U11" s="162">
        <v>121.6</v>
      </c>
      <c r="V11" s="154"/>
    </row>
    <row r="12" s="1" customFormat="1" ht="18" customHeight="1" spans="1:22">
      <c r="A12" s="81" t="s">
        <v>33</v>
      </c>
      <c r="B12" s="74">
        <f t="shared" si="0"/>
        <v>11720.1804</v>
      </c>
      <c r="C12" s="75">
        <f>B12/B20*100</f>
        <v>9.40577118777601</v>
      </c>
      <c r="D12" s="82">
        <v>-24.118292245262</v>
      </c>
      <c r="E12" s="83">
        <v>744.83</v>
      </c>
      <c r="F12" s="83">
        <v>699.21</v>
      </c>
      <c r="G12" s="83">
        <v>547.95</v>
      </c>
      <c r="H12" s="83">
        <v>563.92</v>
      </c>
      <c r="I12" s="122">
        <v>8906.84</v>
      </c>
      <c r="J12" s="83">
        <v>9.4851</v>
      </c>
      <c r="K12" s="84">
        <v>0</v>
      </c>
      <c r="L12" s="84">
        <v>0</v>
      </c>
      <c r="M12" s="84">
        <v>0</v>
      </c>
      <c r="N12" s="83">
        <v>795.8953</v>
      </c>
      <c r="O12" s="123">
        <v>1063</v>
      </c>
      <c r="P12" s="92">
        <v>42.38</v>
      </c>
      <c r="Q12" s="92">
        <v>1595.36</v>
      </c>
      <c r="R12" s="92">
        <v>4233.7</v>
      </c>
      <c r="S12" s="90">
        <v>9</v>
      </c>
      <c r="T12" s="92">
        <v>46.8</v>
      </c>
      <c r="U12" s="163">
        <v>0.96</v>
      </c>
      <c r="V12" s="154"/>
    </row>
    <row r="13" s="1" customFormat="1" ht="18" customHeight="1" spans="1:22">
      <c r="A13" s="81" t="s">
        <v>34</v>
      </c>
      <c r="B13" s="74">
        <f t="shared" si="0"/>
        <v>7066.489</v>
      </c>
      <c r="C13" s="75">
        <f>B13/B20*100</f>
        <v>5.67105423009838</v>
      </c>
      <c r="D13" s="76">
        <v>-73.3635551501353</v>
      </c>
      <c r="E13" s="74">
        <v>246.189</v>
      </c>
      <c r="F13" s="74">
        <v>0</v>
      </c>
      <c r="G13" s="74">
        <v>212.3837</v>
      </c>
      <c r="H13" s="74">
        <v>786.3</v>
      </c>
      <c r="I13" s="122">
        <v>5224</v>
      </c>
      <c r="J13" s="122">
        <v>10.04</v>
      </c>
      <c r="K13" s="84">
        <v>0</v>
      </c>
      <c r="L13" s="84">
        <v>0</v>
      </c>
      <c r="M13" s="84">
        <v>0</v>
      </c>
      <c r="N13" s="74">
        <v>799.96</v>
      </c>
      <c r="O13" s="124">
        <v>380</v>
      </c>
      <c r="P13" s="92">
        <v>17.8</v>
      </c>
      <c r="Q13" s="92">
        <v>1903.19</v>
      </c>
      <c r="R13" s="164">
        <v>8192.81</v>
      </c>
      <c r="S13" s="81">
        <v>35</v>
      </c>
      <c r="T13" s="76">
        <v>173.08</v>
      </c>
      <c r="U13" s="76">
        <v>25.17</v>
      </c>
      <c r="V13" s="154"/>
    </row>
    <row r="14" s="1" customFormat="1" ht="18" customHeight="1" spans="1:22">
      <c r="A14" s="81" t="s">
        <v>35</v>
      </c>
      <c r="B14" s="74">
        <f t="shared" si="0"/>
        <v>5566.4</v>
      </c>
      <c r="C14" s="75">
        <f>B14/B20*100</f>
        <v>4.46719102887157</v>
      </c>
      <c r="D14" s="76">
        <v>78.9678099720925</v>
      </c>
      <c r="E14" s="84">
        <v>0</v>
      </c>
      <c r="F14" s="84">
        <v>0</v>
      </c>
      <c r="G14" s="84">
        <v>0</v>
      </c>
      <c r="H14" s="74">
        <v>118.4</v>
      </c>
      <c r="I14" s="122">
        <v>5345</v>
      </c>
      <c r="J14" s="84">
        <v>0</v>
      </c>
      <c r="K14" s="84">
        <v>0</v>
      </c>
      <c r="L14" s="84">
        <v>0</v>
      </c>
      <c r="M14" s="84">
        <v>0</v>
      </c>
      <c r="N14" s="74">
        <v>103</v>
      </c>
      <c r="O14" s="124">
        <v>24</v>
      </c>
      <c r="P14" s="124">
        <v>0</v>
      </c>
      <c r="Q14" s="124">
        <v>0</v>
      </c>
      <c r="R14" s="164">
        <v>0</v>
      </c>
      <c r="S14" s="81">
        <v>0</v>
      </c>
      <c r="T14" s="81">
        <v>0</v>
      </c>
      <c r="U14" s="76">
        <v>0</v>
      </c>
      <c r="V14" s="154"/>
    </row>
    <row r="15" s="1" customFormat="1" ht="18" customHeight="1" spans="1:22">
      <c r="A15" s="85" t="s">
        <v>36</v>
      </c>
      <c r="B15" s="74">
        <f t="shared" si="0"/>
        <v>1588.85</v>
      </c>
      <c r="C15" s="75">
        <f>B15/B20*100</f>
        <v>1.27509637579452</v>
      </c>
      <c r="D15" s="86">
        <v>-91.3514022722124</v>
      </c>
      <c r="E15" s="87">
        <v>176.7</v>
      </c>
      <c r="F15" s="87">
        <v>0</v>
      </c>
      <c r="G15" s="87">
        <v>142</v>
      </c>
      <c r="H15" s="87">
        <v>25</v>
      </c>
      <c r="I15" s="125">
        <v>1063</v>
      </c>
      <c r="J15" s="87">
        <v>0</v>
      </c>
      <c r="K15" s="84">
        <v>0</v>
      </c>
      <c r="L15" s="84">
        <v>0</v>
      </c>
      <c r="M15" s="84">
        <v>0</v>
      </c>
      <c r="N15" s="126">
        <v>324.15</v>
      </c>
      <c r="O15" s="127">
        <v>371</v>
      </c>
      <c r="P15" s="127">
        <v>8.63</v>
      </c>
      <c r="Q15" s="127">
        <v>0</v>
      </c>
      <c r="R15" s="126">
        <v>2012.6</v>
      </c>
      <c r="S15" s="127">
        <v>9</v>
      </c>
      <c r="T15" s="127">
        <v>34.6</v>
      </c>
      <c r="U15" s="87">
        <v>10.79</v>
      </c>
      <c r="V15" s="165"/>
    </row>
    <row r="16" s="1" customFormat="1" ht="18" customHeight="1" spans="1:22">
      <c r="A16" s="81" t="s">
        <v>37</v>
      </c>
      <c r="B16" s="74">
        <f t="shared" si="0"/>
        <v>10965.7</v>
      </c>
      <c r="C16" s="75">
        <f>B16/B20*100</f>
        <v>8.8002796538691</v>
      </c>
      <c r="D16" s="88">
        <v>63.2762759006796</v>
      </c>
      <c r="E16" s="89">
        <v>85</v>
      </c>
      <c r="F16" s="89">
        <v>0</v>
      </c>
      <c r="G16" s="89">
        <v>29.27</v>
      </c>
      <c r="H16" s="90">
        <v>404</v>
      </c>
      <c r="I16" s="92">
        <v>10132.4</v>
      </c>
      <c r="J16" s="90">
        <v>0</v>
      </c>
      <c r="K16" s="84">
        <v>0</v>
      </c>
      <c r="L16" s="84">
        <v>0</v>
      </c>
      <c r="M16" s="84">
        <v>0</v>
      </c>
      <c r="N16" s="88">
        <v>344.3</v>
      </c>
      <c r="O16" s="115">
        <v>129</v>
      </c>
      <c r="P16" s="88">
        <v>8.3</v>
      </c>
      <c r="Q16" s="88">
        <v>0</v>
      </c>
      <c r="R16" s="88">
        <v>5756.28</v>
      </c>
      <c r="S16" s="115">
        <v>6</v>
      </c>
      <c r="T16" s="115">
        <v>38.5</v>
      </c>
      <c r="U16" s="88">
        <v>2.7</v>
      </c>
      <c r="V16" s="154"/>
    </row>
    <row r="17" s="1" customFormat="1" ht="18" customHeight="1" spans="1:22">
      <c r="A17" s="81" t="s">
        <v>38</v>
      </c>
      <c r="B17" s="74">
        <f t="shared" si="0"/>
        <v>15190.74</v>
      </c>
      <c r="C17" s="75">
        <f>B17/B20*100</f>
        <v>12.1909919247486</v>
      </c>
      <c r="D17" s="88">
        <v>-42.8410705470133</v>
      </c>
      <c r="E17" s="91">
        <v>1218.25</v>
      </c>
      <c r="F17" s="91">
        <v>0</v>
      </c>
      <c r="G17" s="91">
        <v>960.5</v>
      </c>
      <c r="H17" s="91">
        <v>1024.1</v>
      </c>
      <c r="I17" s="91">
        <v>12596.6</v>
      </c>
      <c r="J17" s="91">
        <v>52</v>
      </c>
      <c r="K17" s="84">
        <v>0</v>
      </c>
      <c r="L17" s="84">
        <v>0</v>
      </c>
      <c r="M17" s="84">
        <v>0</v>
      </c>
      <c r="N17" s="91">
        <v>299.79</v>
      </c>
      <c r="O17" s="115">
        <v>1208</v>
      </c>
      <c r="P17" s="91">
        <v>64.09</v>
      </c>
      <c r="Q17" s="91">
        <v>248.3</v>
      </c>
      <c r="R17" s="91">
        <v>4842.05</v>
      </c>
      <c r="S17" s="150">
        <v>6</v>
      </c>
      <c r="T17" s="91">
        <v>46.86</v>
      </c>
      <c r="U17" s="91">
        <v>31.65</v>
      </c>
      <c r="V17" s="154"/>
    </row>
    <row r="18" s="1" customFormat="1" ht="18" customHeight="1" spans="1:22">
      <c r="A18" s="81" t="s">
        <v>39</v>
      </c>
      <c r="B18" s="74">
        <f t="shared" si="0"/>
        <v>2642.3</v>
      </c>
      <c r="C18" s="75">
        <f>B18/B20*100</f>
        <v>2.12051934025355</v>
      </c>
      <c r="D18" s="88">
        <v>-64.959588750255</v>
      </c>
      <c r="E18" s="89">
        <v>0</v>
      </c>
      <c r="F18" s="89">
        <v>0</v>
      </c>
      <c r="G18" s="89">
        <v>0</v>
      </c>
      <c r="H18" s="92">
        <v>337.6</v>
      </c>
      <c r="I18" s="92">
        <v>2199.1</v>
      </c>
      <c r="J18" s="90">
        <v>0</v>
      </c>
      <c r="K18" s="84">
        <v>0</v>
      </c>
      <c r="L18" s="84">
        <v>0</v>
      </c>
      <c r="M18" s="84">
        <v>0</v>
      </c>
      <c r="N18" s="115">
        <v>105.6</v>
      </c>
      <c r="O18" s="115">
        <v>4</v>
      </c>
      <c r="P18" s="115">
        <v>0</v>
      </c>
      <c r="Q18" s="115">
        <v>0</v>
      </c>
      <c r="R18" s="115">
        <v>394.18</v>
      </c>
      <c r="S18" s="115">
        <v>1</v>
      </c>
      <c r="T18" s="115">
        <v>10</v>
      </c>
      <c r="U18" s="88">
        <v>0.0005</v>
      </c>
      <c r="V18" s="154"/>
    </row>
    <row r="19" s="1" customFormat="1" ht="18" customHeight="1" spans="1:22">
      <c r="A19" s="81" t="s">
        <v>40</v>
      </c>
      <c r="B19" s="74">
        <f t="shared" si="0"/>
        <v>25.93</v>
      </c>
      <c r="C19" s="75">
        <f>B19/B20*100</f>
        <v>0.0208095471720753</v>
      </c>
      <c r="D19" s="88" t="s">
        <v>41</v>
      </c>
      <c r="E19" s="89">
        <v>25.93</v>
      </c>
      <c r="F19" s="89">
        <v>0</v>
      </c>
      <c r="G19" s="89">
        <v>25.93</v>
      </c>
      <c r="H19" s="92">
        <v>0</v>
      </c>
      <c r="I19" s="92">
        <v>0</v>
      </c>
      <c r="J19" s="90">
        <v>0</v>
      </c>
      <c r="K19" s="84">
        <v>0</v>
      </c>
      <c r="L19" s="84">
        <v>0</v>
      </c>
      <c r="M19" s="84">
        <v>0</v>
      </c>
      <c r="N19" s="115">
        <v>0</v>
      </c>
      <c r="O19" s="115">
        <v>102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88">
        <v>3.74</v>
      </c>
      <c r="V19" s="154"/>
    </row>
    <row r="20" s="1" customFormat="1" ht="18" customHeight="1" spans="1:22">
      <c r="A20" s="81" t="s">
        <v>42</v>
      </c>
      <c r="B20" s="74">
        <f t="shared" si="0"/>
        <v>124606.267429</v>
      </c>
      <c r="C20" s="75"/>
      <c r="D20" s="76">
        <v>-25.76</v>
      </c>
      <c r="E20" s="93">
        <f t="shared" ref="E20:U20" si="1">SUM(E7:E19)</f>
        <v>17314.827524</v>
      </c>
      <c r="F20" s="93">
        <f t="shared" si="1"/>
        <v>803.568</v>
      </c>
      <c r="G20" s="93">
        <f t="shared" si="1"/>
        <v>9493.760081</v>
      </c>
      <c r="H20" s="93">
        <f t="shared" si="1"/>
        <v>4151.768011</v>
      </c>
      <c r="I20" s="93">
        <f t="shared" si="1"/>
        <v>62579.651436</v>
      </c>
      <c r="J20" s="93">
        <f t="shared" si="1"/>
        <v>1030.176041</v>
      </c>
      <c r="K20" s="93">
        <f t="shared" si="1"/>
        <v>1120.176</v>
      </c>
      <c r="L20" s="93">
        <f t="shared" si="1"/>
        <v>0</v>
      </c>
      <c r="M20" s="93">
        <f t="shared" si="1"/>
        <v>0</v>
      </c>
      <c r="N20" s="93">
        <f t="shared" si="1"/>
        <v>37606.100417</v>
      </c>
      <c r="O20" s="128">
        <f t="shared" si="1"/>
        <v>12754</v>
      </c>
      <c r="P20" s="93">
        <f t="shared" si="1"/>
        <v>2455.88</v>
      </c>
      <c r="Q20" s="93">
        <f t="shared" si="1"/>
        <v>15990.5534</v>
      </c>
      <c r="R20" s="93">
        <f t="shared" si="1"/>
        <v>41362.302516</v>
      </c>
      <c r="S20" s="128">
        <f t="shared" si="1"/>
        <v>8808</v>
      </c>
      <c r="T20" s="93">
        <f t="shared" si="1"/>
        <v>8132.13</v>
      </c>
      <c r="U20" s="93">
        <f t="shared" si="1"/>
        <v>820.9005</v>
      </c>
      <c r="V20" s="166"/>
    </row>
    <row r="21" s="1" customFormat="1" ht="30" customHeight="1" spans="1:22">
      <c r="A21" s="94" t="s">
        <v>43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166"/>
    </row>
    <row r="22" s="1" customFormat="1" ht="14.45" customHeight="1" spans="1:22">
      <c r="A22" s="62" t="s">
        <v>4</v>
      </c>
      <c r="B22" s="62" t="s">
        <v>5</v>
      </c>
      <c r="C22" s="63" t="s">
        <v>6</v>
      </c>
      <c r="D22" s="64" t="s">
        <v>7</v>
      </c>
      <c r="E22" s="65" t="s">
        <v>8</v>
      </c>
      <c r="F22" s="65"/>
      <c r="G22" s="66"/>
      <c r="H22" s="67" t="s">
        <v>9</v>
      </c>
      <c r="I22" s="110"/>
      <c r="J22" s="63" t="s">
        <v>10</v>
      </c>
      <c r="K22" s="63" t="s">
        <v>11</v>
      </c>
      <c r="L22" s="111" t="s">
        <v>12</v>
      </c>
      <c r="M22" s="112"/>
      <c r="N22" s="62" t="s">
        <v>13</v>
      </c>
      <c r="O22" s="62" t="s">
        <v>14</v>
      </c>
      <c r="P22" s="63" t="s">
        <v>44</v>
      </c>
      <c r="Q22" s="63" t="s">
        <v>16</v>
      </c>
      <c r="R22" s="63" t="s">
        <v>17</v>
      </c>
      <c r="S22" s="67" t="s">
        <v>18</v>
      </c>
      <c r="T22" s="110"/>
      <c r="U22" s="62" t="s">
        <v>19</v>
      </c>
      <c r="V22" s="166"/>
    </row>
    <row r="23" s="1" customFormat="1" ht="32.4" spans="1:22">
      <c r="A23" s="68"/>
      <c r="B23" s="68"/>
      <c r="C23" s="69"/>
      <c r="D23" s="70"/>
      <c r="E23" s="71" t="s">
        <v>8</v>
      </c>
      <c r="F23" s="71" t="s">
        <v>20</v>
      </c>
      <c r="G23" s="72" t="s">
        <v>21</v>
      </c>
      <c r="H23" s="73" t="s">
        <v>22</v>
      </c>
      <c r="I23" s="73" t="s">
        <v>23</v>
      </c>
      <c r="J23" s="69"/>
      <c r="K23" s="69"/>
      <c r="L23" s="73" t="s">
        <v>24</v>
      </c>
      <c r="M23" s="73" t="s">
        <v>25</v>
      </c>
      <c r="N23" s="68"/>
      <c r="O23" s="68"/>
      <c r="P23" s="69"/>
      <c r="Q23" s="69"/>
      <c r="R23" s="69"/>
      <c r="S23" s="155" t="s">
        <v>26</v>
      </c>
      <c r="T23" s="155" t="s">
        <v>27</v>
      </c>
      <c r="U23" s="68"/>
      <c r="V23" s="166"/>
    </row>
    <row r="24" s="1" customFormat="1" spans="1:22">
      <c r="A24" s="81" t="s">
        <v>28</v>
      </c>
      <c r="B24" s="74">
        <f t="shared" ref="B24:B31" si="2">SUM(H24:N24)+E24+F24</f>
        <v>3364.108197</v>
      </c>
      <c r="C24" s="76">
        <f>B24/B31*100</f>
        <v>53.0747450619657</v>
      </c>
      <c r="D24" s="74">
        <v>-10.1029828335355</v>
      </c>
      <c r="E24" s="74">
        <v>448.90328</v>
      </c>
      <c r="F24" s="74">
        <v>0</v>
      </c>
      <c r="G24" s="74">
        <v>136.527549</v>
      </c>
      <c r="H24" s="74">
        <v>12.72147</v>
      </c>
      <c r="I24" s="74">
        <v>837</v>
      </c>
      <c r="J24" s="76">
        <v>40.506429</v>
      </c>
      <c r="K24" s="76">
        <v>43.475</v>
      </c>
      <c r="L24" s="102">
        <v>0</v>
      </c>
      <c r="M24" s="102">
        <v>0</v>
      </c>
      <c r="N24" s="101">
        <v>1981.502018</v>
      </c>
      <c r="O24" s="102">
        <v>371</v>
      </c>
      <c r="P24" s="91">
        <v>349.09</v>
      </c>
      <c r="Q24" s="91">
        <v>660.83</v>
      </c>
      <c r="R24" s="101">
        <v>1493.868711</v>
      </c>
      <c r="S24" s="150">
        <v>507</v>
      </c>
      <c r="T24" s="91">
        <v>922.7</v>
      </c>
      <c r="U24" s="167">
        <v>22.36</v>
      </c>
      <c r="V24" s="166"/>
    </row>
    <row r="25" s="1" customFormat="1" spans="1:22">
      <c r="A25" s="81" t="s">
        <v>29</v>
      </c>
      <c r="B25" s="74">
        <f t="shared" si="2"/>
        <v>665.78</v>
      </c>
      <c r="C25" s="76">
        <f>B25/B31*100</f>
        <v>10.5038547211017</v>
      </c>
      <c r="D25" s="95">
        <v>53.5647560834967</v>
      </c>
      <c r="E25" s="95">
        <v>171.07</v>
      </c>
      <c r="F25" s="95">
        <v>0</v>
      </c>
      <c r="G25" s="95">
        <v>106.21</v>
      </c>
      <c r="H25" s="95">
        <v>0</v>
      </c>
      <c r="I25" s="129">
        <v>0</v>
      </c>
      <c r="J25" s="130">
        <v>4.5</v>
      </c>
      <c r="K25" s="131">
        <v>0.45</v>
      </c>
      <c r="L25" s="129">
        <v>0</v>
      </c>
      <c r="M25" s="129">
        <v>0</v>
      </c>
      <c r="N25" s="130">
        <v>489.76</v>
      </c>
      <c r="O25" s="129">
        <v>107</v>
      </c>
      <c r="P25" s="95">
        <v>18.85</v>
      </c>
      <c r="Q25" s="95">
        <v>88.58</v>
      </c>
      <c r="R25" s="130">
        <v>284.82</v>
      </c>
      <c r="S25" s="102">
        <v>0</v>
      </c>
      <c r="T25" s="102">
        <v>0</v>
      </c>
      <c r="U25" s="102">
        <v>0</v>
      </c>
      <c r="V25" s="166">
        <v>0</v>
      </c>
    </row>
    <row r="26" s="1" customFormat="1" spans="1:22">
      <c r="A26" s="81" t="s">
        <v>30</v>
      </c>
      <c r="B26" s="74">
        <f t="shared" si="2"/>
        <v>207.908</v>
      </c>
      <c r="C26" s="76">
        <f>B26/B31*100</f>
        <v>3.28011569490645</v>
      </c>
      <c r="D26" s="96">
        <v>3.51030308582261</v>
      </c>
      <c r="E26" s="96">
        <v>45.4903</v>
      </c>
      <c r="F26" s="96">
        <v>0.6478</v>
      </c>
      <c r="G26" s="96">
        <v>28.1506</v>
      </c>
      <c r="H26" s="97">
        <v>0</v>
      </c>
      <c r="I26" s="132">
        <v>0</v>
      </c>
      <c r="J26" s="133">
        <v>0.0099</v>
      </c>
      <c r="K26" s="134">
        <v>0</v>
      </c>
      <c r="L26" s="135">
        <v>0</v>
      </c>
      <c r="M26" s="134">
        <v>0</v>
      </c>
      <c r="N26" s="133">
        <v>161.76</v>
      </c>
      <c r="O26" s="136">
        <v>33</v>
      </c>
      <c r="P26" s="137">
        <v>0</v>
      </c>
      <c r="Q26" s="137">
        <v>0</v>
      </c>
      <c r="R26" s="134">
        <v>0</v>
      </c>
      <c r="S26" s="134">
        <v>0</v>
      </c>
      <c r="T26" s="134">
        <v>0</v>
      </c>
      <c r="U26" s="134">
        <v>0</v>
      </c>
      <c r="V26" s="166"/>
    </row>
    <row r="27" s="1" customFormat="1" spans="1:22">
      <c r="A27" s="81" t="s">
        <v>31</v>
      </c>
      <c r="B27" s="74">
        <f t="shared" si="2"/>
        <v>22.01476</v>
      </c>
      <c r="C27" s="76">
        <f>B27/B31*100</f>
        <v>0.347321698999552</v>
      </c>
      <c r="D27" s="96" t="s">
        <v>45</v>
      </c>
      <c r="E27" s="96">
        <v>22.01476</v>
      </c>
      <c r="F27" s="96">
        <v>0</v>
      </c>
      <c r="G27" s="96">
        <v>0</v>
      </c>
      <c r="H27" s="97">
        <v>0</v>
      </c>
      <c r="I27" s="132">
        <v>0</v>
      </c>
      <c r="J27" s="133">
        <v>0</v>
      </c>
      <c r="K27" s="134">
        <v>0</v>
      </c>
      <c r="L27" s="135">
        <v>0</v>
      </c>
      <c r="M27" s="134">
        <v>0</v>
      </c>
      <c r="N27" s="133">
        <v>0</v>
      </c>
      <c r="O27" s="136">
        <v>43</v>
      </c>
      <c r="P27" s="137">
        <v>0</v>
      </c>
      <c r="Q27" s="137">
        <v>0</v>
      </c>
      <c r="R27" s="134">
        <v>0</v>
      </c>
      <c r="S27" s="134">
        <v>0</v>
      </c>
      <c r="T27" s="134">
        <v>0</v>
      </c>
      <c r="U27" s="134">
        <v>0</v>
      </c>
      <c r="V27" s="166"/>
    </row>
    <row r="28" s="1" customFormat="1" spans="1:22">
      <c r="A28" s="81" t="s">
        <v>32</v>
      </c>
      <c r="B28" s="74">
        <f t="shared" si="2"/>
        <v>1699.806005</v>
      </c>
      <c r="C28" s="76">
        <f>B28/B31*100</f>
        <v>26.8174401913189</v>
      </c>
      <c r="D28" s="98">
        <v>6.72413716244639</v>
      </c>
      <c r="E28" s="79">
        <v>526.916005</v>
      </c>
      <c r="F28" s="79">
        <v>1</v>
      </c>
      <c r="G28" s="79">
        <v>326.508101</v>
      </c>
      <c r="H28" s="98">
        <v>55</v>
      </c>
      <c r="I28" s="98">
        <v>138</v>
      </c>
      <c r="J28" s="138">
        <v>0.39</v>
      </c>
      <c r="K28" s="104">
        <v>0</v>
      </c>
      <c r="L28" s="139">
        <v>0</v>
      </c>
      <c r="M28" s="139">
        <v>0</v>
      </c>
      <c r="N28" s="119">
        <v>978.5</v>
      </c>
      <c r="O28" s="140">
        <v>233</v>
      </c>
      <c r="P28" s="141">
        <v>7.2</v>
      </c>
      <c r="Q28" s="141">
        <v>22.1256</v>
      </c>
      <c r="R28" s="168">
        <v>33.22</v>
      </c>
      <c r="S28" s="168">
        <v>6</v>
      </c>
      <c r="T28" s="168">
        <v>9</v>
      </c>
      <c r="U28" s="104">
        <v>0</v>
      </c>
      <c r="V28" s="166"/>
    </row>
    <row r="29" s="1" customFormat="1" spans="1:22">
      <c r="A29" s="81" t="s">
        <v>33</v>
      </c>
      <c r="B29" s="74">
        <f t="shared" si="2"/>
        <v>322.3634</v>
      </c>
      <c r="C29" s="76">
        <f>B29/B31*100</f>
        <v>5.08585166421402</v>
      </c>
      <c r="D29" s="99">
        <v>-65.3697244603874</v>
      </c>
      <c r="E29" s="99">
        <v>107.42</v>
      </c>
      <c r="F29" s="99">
        <v>80.92</v>
      </c>
      <c r="G29" s="99">
        <v>74.42</v>
      </c>
      <c r="H29" s="98">
        <v>0</v>
      </c>
      <c r="I29" s="98">
        <v>27.68</v>
      </c>
      <c r="J29" s="99">
        <v>0.1681</v>
      </c>
      <c r="K29" s="109">
        <v>0</v>
      </c>
      <c r="L29" s="109">
        <v>0</v>
      </c>
      <c r="M29" s="109">
        <v>0</v>
      </c>
      <c r="N29" s="99">
        <v>106.1753</v>
      </c>
      <c r="O29" s="142">
        <v>172</v>
      </c>
      <c r="P29" s="99">
        <v>0.12</v>
      </c>
      <c r="Q29" s="99">
        <v>115.97</v>
      </c>
      <c r="R29" s="99">
        <v>574.32</v>
      </c>
      <c r="S29" s="142">
        <v>1</v>
      </c>
      <c r="T29" s="99">
        <v>1</v>
      </c>
      <c r="U29" s="99">
        <v>0</v>
      </c>
      <c r="V29" s="166"/>
    </row>
    <row r="30" s="1" customFormat="1" spans="1:22">
      <c r="A30" s="81" t="s">
        <v>34</v>
      </c>
      <c r="B30" s="74">
        <f t="shared" si="2"/>
        <v>56.4546</v>
      </c>
      <c r="C30" s="76">
        <f>B30/B31*100</f>
        <v>0.890670967493632</v>
      </c>
      <c r="D30" s="88">
        <v>-23.7718066432622</v>
      </c>
      <c r="E30" s="91">
        <v>56.4546</v>
      </c>
      <c r="F30" s="91">
        <v>0</v>
      </c>
      <c r="G30" s="91">
        <v>44.2701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143">
        <v>94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166"/>
    </row>
    <row r="31" s="1" customFormat="1" ht="19.15" customHeight="1" spans="1:22">
      <c r="A31" s="81" t="s">
        <v>42</v>
      </c>
      <c r="B31" s="74">
        <f t="shared" si="2"/>
        <v>6338.434962</v>
      </c>
      <c r="C31" s="81"/>
      <c r="D31" s="76">
        <v>-9.12</v>
      </c>
      <c r="E31" s="93">
        <f t="shared" ref="E31:U31" si="3">SUM(E24:E30)</f>
        <v>1378.268945</v>
      </c>
      <c r="F31" s="93">
        <f t="shared" si="3"/>
        <v>82.5678</v>
      </c>
      <c r="G31" s="93">
        <f t="shared" si="3"/>
        <v>716.08635</v>
      </c>
      <c r="H31" s="93">
        <f t="shared" si="3"/>
        <v>67.72147</v>
      </c>
      <c r="I31" s="93">
        <f t="shared" si="3"/>
        <v>1002.68</v>
      </c>
      <c r="J31" s="93">
        <f t="shared" si="3"/>
        <v>45.574429</v>
      </c>
      <c r="K31" s="93">
        <f t="shared" si="3"/>
        <v>43.925</v>
      </c>
      <c r="L31" s="93">
        <f t="shared" si="3"/>
        <v>0</v>
      </c>
      <c r="M31" s="93">
        <f t="shared" si="3"/>
        <v>0</v>
      </c>
      <c r="N31" s="93">
        <f t="shared" si="3"/>
        <v>3717.697318</v>
      </c>
      <c r="O31" s="128">
        <f t="shared" si="3"/>
        <v>1053</v>
      </c>
      <c r="P31" s="93">
        <f t="shared" si="3"/>
        <v>375.26</v>
      </c>
      <c r="Q31" s="93">
        <f t="shared" si="3"/>
        <v>887.5056</v>
      </c>
      <c r="R31" s="93">
        <f t="shared" si="3"/>
        <v>2386.228711</v>
      </c>
      <c r="S31" s="128">
        <f t="shared" si="3"/>
        <v>514</v>
      </c>
      <c r="T31" s="93">
        <f t="shared" si="3"/>
        <v>932.7</v>
      </c>
      <c r="U31" s="93">
        <f t="shared" si="3"/>
        <v>22.36</v>
      </c>
      <c r="V31" s="166"/>
    </row>
    <row r="32" s="1" customFormat="1" ht="25.15" customHeight="1" spans="1:22">
      <c r="A32" s="94" t="s">
        <v>46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166"/>
    </row>
    <row r="33" s="1" customFormat="1" ht="14.45" customHeight="1" spans="1:22">
      <c r="A33" s="62" t="s">
        <v>4</v>
      </c>
      <c r="B33" s="62" t="s">
        <v>5</v>
      </c>
      <c r="C33" s="63" t="s">
        <v>6</v>
      </c>
      <c r="D33" s="64" t="s">
        <v>7</v>
      </c>
      <c r="E33" s="65" t="s">
        <v>8</v>
      </c>
      <c r="F33" s="65"/>
      <c r="G33" s="66"/>
      <c r="H33" s="67" t="s">
        <v>9</v>
      </c>
      <c r="I33" s="110"/>
      <c r="J33" s="63" t="s">
        <v>10</v>
      </c>
      <c r="K33" s="63" t="s">
        <v>11</v>
      </c>
      <c r="L33" s="111" t="s">
        <v>12</v>
      </c>
      <c r="M33" s="112"/>
      <c r="N33" s="62" t="s">
        <v>13</v>
      </c>
      <c r="O33" s="62" t="s">
        <v>14</v>
      </c>
      <c r="P33" s="63" t="s">
        <v>44</v>
      </c>
      <c r="Q33" s="63" t="s">
        <v>16</v>
      </c>
      <c r="R33" s="63" t="s">
        <v>17</v>
      </c>
      <c r="S33" s="67" t="s">
        <v>18</v>
      </c>
      <c r="T33" s="110"/>
      <c r="U33" s="62" t="s">
        <v>19</v>
      </c>
      <c r="V33" s="166"/>
    </row>
    <row r="34" s="1" customFormat="1" ht="32.4" spans="1:22">
      <c r="A34" s="68"/>
      <c r="B34" s="68"/>
      <c r="C34" s="69"/>
      <c r="D34" s="70"/>
      <c r="E34" s="71" t="s">
        <v>8</v>
      </c>
      <c r="F34" s="71" t="s">
        <v>20</v>
      </c>
      <c r="G34" s="72" t="s">
        <v>21</v>
      </c>
      <c r="H34" s="73" t="s">
        <v>22</v>
      </c>
      <c r="I34" s="73" t="s">
        <v>23</v>
      </c>
      <c r="J34" s="69"/>
      <c r="K34" s="69"/>
      <c r="L34" s="73" t="s">
        <v>24</v>
      </c>
      <c r="M34" s="73" t="s">
        <v>25</v>
      </c>
      <c r="N34" s="68"/>
      <c r="O34" s="68"/>
      <c r="P34" s="69"/>
      <c r="Q34" s="69"/>
      <c r="R34" s="69"/>
      <c r="S34" s="155" t="s">
        <v>26</v>
      </c>
      <c r="T34" s="155" t="s">
        <v>27</v>
      </c>
      <c r="U34" s="68"/>
      <c r="V34" s="166"/>
    </row>
    <row r="35" s="1" customFormat="1" spans="1:22">
      <c r="A35" s="81" t="s">
        <v>28</v>
      </c>
      <c r="B35" s="74">
        <f t="shared" ref="B35:B44" si="4">SUM(H35:N35)+E35+F35</f>
        <v>7598.892876</v>
      </c>
      <c r="C35" s="76">
        <f>B35/B44*100</f>
        <v>36.8369630120441</v>
      </c>
      <c r="D35" s="74">
        <v>22.4750207270922</v>
      </c>
      <c r="E35" s="74">
        <v>819.090451</v>
      </c>
      <c r="F35" s="74">
        <v>0</v>
      </c>
      <c r="G35" s="74">
        <v>185.695231</v>
      </c>
      <c r="H35" s="74">
        <v>182.828671</v>
      </c>
      <c r="I35" s="74">
        <v>3162.552305</v>
      </c>
      <c r="J35" s="76">
        <v>183.59979</v>
      </c>
      <c r="K35" s="76">
        <v>166.84</v>
      </c>
      <c r="L35" s="102">
        <v>0</v>
      </c>
      <c r="M35" s="102">
        <v>0</v>
      </c>
      <c r="N35" s="101">
        <v>3083.981659</v>
      </c>
      <c r="O35" s="102">
        <v>488</v>
      </c>
      <c r="P35" s="91">
        <v>920.17</v>
      </c>
      <c r="Q35" s="91">
        <v>2994.31</v>
      </c>
      <c r="R35" s="101">
        <v>2352.614522</v>
      </c>
      <c r="S35" s="169">
        <v>282</v>
      </c>
      <c r="T35" s="170">
        <v>832.27</v>
      </c>
      <c r="U35" s="167">
        <v>48.59</v>
      </c>
      <c r="V35" s="166"/>
    </row>
    <row r="36" s="1" customFormat="1" spans="1:22">
      <c r="A36" s="81" t="s">
        <v>29</v>
      </c>
      <c r="B36" s="74">
        <f t="shared" si="4"/>
        <v>2686.55</v>
      </c>
      <c r="C36" s="76">
        <f>B36/B44*100</f>
        <v>13.0235212674956</v>
      </c>
      <c r="D36" s="95">
        <v>70.6385249077432</v>
      </c>
      <c r="E36" s="95">
        <v>1155.28</v>
      </c>
      <c r="F36" s="95">
        <v>0</v>
      </c>
      <c r="G36" s="95">
        <v>509.81</v>
      </c>
      <c r="H36" s="95">
        <v>0</v>
      </c>
      <c r="I36" s="129">
        <v>0</v>
      </c>
      <c r="J36" s="130">
        <v>23.67</v>
      </c>
      <c r="K36" s="131">
        <v>0</v>
      </c>
      <c r="L36" s="129">
        <v>0</v>
      </c>
      <c r="M36" s="129">
        <v>0</v>
      </c>
      <c r="N36" s="130">
        <v>1507.6</v>
      </c>
      <c r="O36" s="129">
        <v>785</v>
      </c>
      <c r="P36" s="95">
        <v>101.28</v>
      </c>
      <c r="Q36" s="95">
        <v>87.12</v>
      </c>
      <c r="R36" s="130">
        <v>112.12</v>
      </c>
      <c r="S36" s="102">
        <v>0</v>
      </c>
      <c r="T36" s="102">
        <v>0</v>
      </c>
      <c r="U36" s="102">
        <v>0</v>
      </c>
      <c r="V36" s="1">
        <v>0</v>
      </c>
    </row>
    <row r="37" s="1" customFormat="1" spans="1:21">
      <c r="A37" s="81" t="s">
        <v>30</v>
      </c>
      <c r="B37" s="74">
        <f t="shared" si="4"/>
        <v>1111.79495</v>
      </c>
      <c r="C37" s="76">
        <f>B37/B44*100</f>
        <v>5.38962058268755</v>
      </c>
      <c r="D37" s="96">
        <v>27.5757792181942</v>
      </c>
      <c r="E37" s="100">
        <v>250.4309</v>
      </c>
      <c r="F37" s="100">
        <v>7.06425</v>
      </c>
      <c r="G37" s="100">
        <v>213.01435</v>
      </c>
      <c r="H37" s="97">
        <v>0</v>
      </c>
      <c r="I37" s="133">
        <v>0</v>
      </c>
      <c r="J37" s="133">
        <v>6.3398</v>
      </c>
      <c r="K37" s="134">
        <v>0</v>
      </c>
      <c r="L37" s="135">
        <v>0</v>
      </c>
      <c r="M37" s="134">
        <v>0</v>
      </c>
      <c r="N37" s="144">
        <v>847.96</v>
      </c>
      <c r="O37" s="145">
        <v>211</v>
      </c>
      <c r="P37" s="146">
        <v>0</v>
      </c>
      <c r="Q37" s="146">
        <v>0</v>
      </c>
      <c r="R37" s="134">
        <v>0</v>
      </c>
      <c r="S37" s="134">
        <v>0</v>
      </c>
      <c r="T37" s="134">
        <v>0</v>
      </c>
      <c r="U37" s="134">
        <v>0</v>
      </c>
    </row>
    <row r="38" s="1" customFormat="1" spans="1:21">
      <c r="A38" s="81" t="s">
        <v>31</v>
      </c>
      <c r="B38" s="74">
        <f t="shared" si="4"/>
        <v>886.298264</v>
      </c>
      <c r="C38" s="76">
        <f>B38/B44*100</f>
        <v>4.29648593569762</v>
      </c>
      <c r="D38" s="101">
        <v>10.9571723004385</v>
      </c>
      <c r="E38" s="74">
        <v>160.618264</v>
      </c>
      <c r="F38" s="74">
        <v>0</v>
      </c>
      <c r="G38" s="74">
        <v>64.8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1">
        <v>725.68</v>
      </c>
      <c r="O38" s="102">
        <v>85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</row>
    <row r="39" s="1" customFormat="1" spans="1:21">
      <c r="A39" s="81" t="s">
        <v>32</v>
      </c>
      <c r="B39" s="74">
        <f t="shared" si="4"/>
        <v>1811.422411</v>
      </c>
      <c r="C39" s="76">
        <f>B39/B44*100</f>
        <v>8.78118713371301</v>
      </c>
      <c r="D39" s="98">
        <v>46.9320515399528</v>
      </c>
      <c r="E39" s="79">
        <v>509.852411</v>
      </c>
      <c r="F39" s="79">
        <v>10.6</v>
      </c>
      <c r="G39" s="79">
        <v>376.840894</v>
      </c>
      <c r="H39" s="98">
        <v>0</v>
      </c>
      <c r="I39" s="98">
        <v>224.9</v>
      </c>
      <c r="J39" s="138">
        <v>0.21</v>
      </c>
      <c r="K39" s="104">
        <v>0</v>
      </c>
      <c r="L39" s="139">
        <v>0</v>
      </c>
      <c r="M39" s="139">
        <v>0</v>
      </c>
      <c r="N39" s="119">
        <v>1065.86</v>
      </c>
      <c r="O39" s="140">
        <v>374</v>
      </c>
      <c r="P39" s="141">
        <v>6.4</v>
      </c>
      <c r="Q39" s="141">
        <v>200.7878</v>
      </c>
      <c r="R39" s="168">
        <v>65.68</v>
      </c>
      <c r="S39" s="168">
        <v>2</v>
      </c>
      <c r="T39" s="168">
        <v>1</v>
      </c>
      <c r="U39" s="104">
        <v>0</v>
      </c>
    </row>
    <row r="40" s="1" customFormat="1" spans="1:21">
      <c r="A40" s="81" t="s">
        <v>33</v>
      </c>
      <c r="B40" s="74">
        <f t="shared" si="4"/>
        <v>3791.687</v>
      </c>
      <c r="C40" s="76">
        <f>B40/B44*100</f>
        <v>18.3808662724262</v>
      </c>
      <c r="D40" s="99">
        <v>14.0706168643141</v>
      </c>
      <c r="E40" s="99">
        <v>315.78</v>
      </c>
      <c r="F40" s="99">
        <v>182.52</v>
      </c>
      <c r="G40" s="99">
        <v>249</v>
      </c>
      <c r="H40" s="103">
        <v>100.58</v>
      </c>
      <c r="I40" s="105">
        <v>2914.45</v>
      </c>
      <c r="J40" s="99">
        <v>1.027</v>
      </c>
      <c r="K40" s="109">
        <v>0</v>
      </c>
      <c r="L40" s="109">
        <v>0</v>
      </c>
      <c r="M40" s="139">
        <v>0</v>
      </c>
      <c r="N40" s="147">
        <v>277.33</v>
      </c>
      <c r="O40" s="142">
        <v>531</v>
      </c>
      <c r="P40" s="99">
        <v>0</v>
      </c>
      <c r="Q40" s="99">
        <v>546.74</v>
      </c>
      <c r="R40" s="99">
        <v>735.43</v>
      </c>
      <c r="S40" s="142">
        <v>3</v>
      </c>
      <c r="T40" s="99">
        <v>2</v>
      </c>
      <c r="U40" s="142">
        <v>0</v>
      </c>
    </row>
    <row r="41" s="1" customFormat="1" spans="1:21">
      <c r="A41" s="81" t="s">
        <v>34</v>
      </c>
      <c r="B41" s="74">
        <f t="shared" si="4"/>
        <v>39.6001</v>
      </c>
      <c r="C41" s="76">
        <f>B41/B44*100</f>
        <v>0.19196841471216</v>
      </c>
      <c r="D41" s="88">
        <v>110.86315228967</v>
      </c>
      <c r="E41" s="91">
        <v>39.6001</v>
      </c>
      <c r="F41" s="91">
        <v>0</v>
      </c>
      <c r="G41" s="91">
        <v>33.3683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143">
        <v>65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</row>
    <row r="42" s="1" customFormat="1" ht="18" customHeight="1" spans="1:21">
      <c r="A42" s="81" t="s">
        <v>35</v>
      </c>
      <c r="B42" s="74">
        <f t="shared" si="4"/>
        <v>0</v>
      </c>
      <c r="C42" s="76">
        <f>B42/B44*100</f>
        <v>0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</row>
    <row r="43" s="1" customFormat="1" ht="15" customHeight="1" spans="1:21">
      <c r="A43" s="81" t="s">
        <v>38</v>
      </c>
      <c r="B43" s="74">
        <f t="shared" si="4"/>
        <v>2702.2</v>
      </c>
      <c r="C43" s="76">
        <f>B43/B44*100</f>
        <v>13.0993873812238</v>
      </c>
      <c r="D43" s="101" t="s">
        <v>41</v>
      </c>
      <c r="E43" s="101">
        <v>317.7</v>
      </c>
      <c r="F43" s="101">
        <v>0</v>
      </c>
      <c r="G43" s="101">
        <v>227.59</v>
      </c>
      <c r="H43" s="88">
        <v>77</v>
      </c>
      <c r="I43" s="88">
        <v>2209.5</v>
      </c>
      <c r="J43" s="102">
        <v>0</v>
      </c>
      <c r="K43" s="102">
        <v>0</v>
      </c>
      <c r="L43" s="102">
        <v>0</v>
      </c>
      <c r="M43" s="102">
        <v>0</v>
      </c>
      <c r="N43" s="101">
        <v>98</v>
      </c>
      <c r="O43" s="102">
        <v>294</v>
      </c>
      <c r="P43" s="101">
        <v>2</v>
      </c>
      <c r="Q43" s="101">
        <v>0</v>
      </c>
      <c r="R43" s="91">
        <v>0</v>
      </c>
      <c r="S43" s="102">
        <v>0</v>
      </c>
      <c r="T43" s="102">
        <v>0</v>
      </c>
      <c r="U43" s="102">
        <v>0</v>
      </c>
    </row>
    <row r="44" s="1" customFormat="1" ht="18" customHeight="1" spans="1:21">
      <c r="A44" s="81" t="s">
        <v>42</v>
      </c>
      <c r="B44" s="74">
        <f t="shared" si="4"/>
        <v>20628.445601</v>
      </c>
      <c r="C44" s="74"/>
      <c r="D44" s="74">
        <v>22.31</v>
      </c>
      <c r="E44" s="74">
        <f t="shared" ref="E44:U44" si="5">SUM(E35:E43)</f>
        <v>3568.352126</v>
      </c>
      <c r="F44" s="74">
        <f t="shared" si="5"/>
        <v>200.18425</v>
      </c>
      <c r="G44" s="74">
        <f t="shared" si="5"/>
        <v>1860.118775</v>
      </c>
      <c r="H44" s="74">
        <f t="shared" si="5"/>
        <v>360.408671</v>
      </c>
      <c r="I44" s="74">
        <f t="shared" si="5"/>
        <v>8511.402305</v>
      </c>
      <c r="J44" s="74">
        <f t="shared" si="5"/>
        <v>214.84659</v>
      </c>
      <c r="K44" s="74">
        <f t="shared" si="5"/>
        <v>166.84</v>
      </c>
      <c r="L44" s="74">
        <f t="shared" si="5"/>
        <v>0</v>
      </c>
      <c r="M44" s="74">
        <f t="shared" si="5"/>
        <v>0</v>
      </c>
      <c r="N44" s="74">
        <f t="shared" si="5"/>
        <v>7606.411659</v>
      </c>
      <c r="O44" s="84">
        <f t="shared" si="5"/>
        <v>2833</v>
      </c>
      <c r="P44" s="74">
        <f t="shared" si="5"/>
        <v>1029.85</v>
      </c>
      <c r="Q44" s="74">
        <f t="shared" si="5"/>
        <v>3828.9578</v>
      </c>
      <c r="R44" s="74">
        <f t="shared" si="5"/>
        <v>3265.844522</v>
      </c>
      <c r="S44" s="84">
        <f t="shared" si="5"/>
        <v>287</v>
      </c>
      <c r="T44" s="74">
        <f t="shared" si="5"/>
        <v>835.27</v>
      </c>
      <c r="U44" s="74">
        <f t="shared" si="5"/>
        <v>48.59</v>
      </c>
    </row>
    <row r="45" s="1" customFormat="1" ht="31.9" customHeight="1" spans="1:21">
      <c r="A45" s="94" t="s">
        <v>47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</row>
    <row r="46" s="1" customFormat="1" ht="14.45" customHeight="1" spans="1:21">
      <c r="A46" s="62" t="s">
        <v>4</v>
      </c>
      <c r="B46" s="62" t="s">
        <v>5</v>
      </c>
      <c r="C46" s="63" t="s">
        <v>6</v>
      </c>
      <c r="D46" s="64" t="s">
        <v>7</v>
      </c>
      <c r="E46" s="65" t="s">
        <v>8</v>
      </c>
      <c r="F46" s="65"/>
      <c r="G46" s="66"/>
      <c r="H46" s="67" t="s">
        <v>9</v>
      </c>
      <c r="I46" s="110"/>
      <c r="J46" s="63" t="s">
        <v>10</v>
      </c>
      <c r="K46" s="63" t="s">
        <v>11</v>
      </c>
      <c r="L46" s="111" t="s">
        <v>12</v>
      </c>
      <c r="M46" s="112"/>
      <c r="N46" s="62" t="s">
        <v>13</v>
      </c>
      <c r="O46" s="62" t="s">
        <v>14</v>
      </c>
      <c r="P46" s="63" t="s">
        <v>44</v>
      </c>
      <c r="Q46" s="63" t="s">
        <v>16</v>
      </c>
      <c r="R46" s="63" t="s">
        <v>17</v>
      </c>
      <c r="S46" s="67" t="s">
        <v>18</v>
      </c>
      <c r="T46" s="110"/>
      <c r="U46" s="62" t="s">
        <v>19</v>
      </c>
    </row>
    <row r="47" s="1" customFormat="1" ht="32.4" spans="1:21">
      <c r="A47" s="68"/>
      <c r="B47" s="68"/>
      <c r="C47" s="69"/>
      <c r="D47" s="70"/>
      <c r="E47" s="71" t="s">
        <v>8</v>
      </c>
      <c r="F47" s="71" t="s">
        <v>20</v>
      </c>
      <c r="G47" s="72" t="s">
        <v>21</v>
      </c>
      <c r="H47" s="73" t="s">
        <v>22</v>
      </c>
      <c r="I47" s="73" t="s">
        <v>23</v>
      </c>
      <c r="J47" s="69"/>
      <c r="K47" s="69"/>
      <c r="L47" s="73" t="s">
        <v>24</v>
      </c>
      <c r="M47" s="73" t="s">
        <v>25</v>
      </c>
      <c r="N47" s="68"/>
      <c r="O47" s="68"/>
      <c r="P47" s="69"/>
      <c r="Q47" s="69"/>
      <c r="R47" s="69"/>
      <c r="S47" s="155" t="s">
        <v>26</v>
      </c>
      <c r="T47" s="155" t="s">
        <v>27</v>
      </c>
      <c r="U47" s="68"/>
    </row>
    <row r="48" s="1" customFormat="1" spans="1:21">
      <c r="A48" s="81" t="s">
        <v>28</v>
      </c>
      <c r="B48" s="74">
        <f t="shared" ref="B48:B55" si="6">SUM(H48:N48)+E48+F48</f>
        <v>5021.190078</v>
      </c>
      <c r="C48" s="76">
        <f>B48/B55*100</f>
        <v>38.1390563750771</v>
      </c>
      <c r="D48" s="74">
        <v>15.6900260125664</v>
      </c>
      <c r="E48" s="74">
        <v>661.037321</v>
      </c>
      <c r="F48" s="74">
        <v>0</v>
      </c>
      <c r="G48" s="74">
        <v>212.514251</v>
      </c>
      <c r="H48" s="74">
        <v>187.884937</v>
      </c>
      <c r="I48" s="74">
        <v>1769.5</v>
      </c>
      <c r="J48" s="76">
        <v>88.7332989999997</v>
      </c>
      <c r="K48" s="148">
        <v>456.18</v>
      </c>
      <c r="L48" s="102">
        <v>0</v>
      </c>
      <c r="M48" s="102">
        <v>0</v>
      </c>
      <c r="N48" s="149">
        <v>1857.854521</v>
      </c>
      <c r="O48" s="150">
        <v>469</v>
      </c>
      <c r="P48" s="149">
        <v>131.19</v>
      </c>
      <c r="Q48" s="149">
        <v>998.71</v>
      </c>
      <c r="R48" s="171">
        <v>2029.877182</v>
      </c>
      <c r="S48" s="169">
        <v>91</v>
      </c>
      <c r="T48" s="91">
        <v>136.55</v>
      </c>
      <c r="U48" s="167">
        <v>35.32</v>
      </c>
    </row>
    <row r="49" s="1" customFormat="1" spans="1:21">
      <c r="A49" s="81" t="s">
        <v>29</v>
      </c>
      <c r="B49" s="74">
        <f t="shared" si="6"/>
        <v>617.54</v>
      </c>
      <c r="C49" s="76">
        <f>B49/B55*100</f>
        <v>4.69059973990197</v>
      </c>
      <c r="D49" s="95">
        <v>92.3620845403856</v>
      </c>
      <c r="E49" s="95">
        <v>243.38</v>
      </c>
      <c r="F49" s="95">
        <v>0</v>
      </c>
      <c r="G49" s="95">
        <v>154.85</v>
      </c>
      <c r="H49" s="95">
        <v>0.18</v>
      </c>
      <c r="I49" s="129">
        <v>0</v>
      </c>
      <c r="J49" s="130">
        <v>12.92</v>
      </c>
      <c r="K49" s="131">
        <v>22.92</v>
      </c>
      <c r="L49" s="129">
        <v>0</v>
      </c>
      <c r="M49" s="129">
        <v>0</v>
      </c>
      <c r="N49" s="130">
        <v>338.14</v>
      </c>
      <c r="O49" s="129">
        <v>186</v>
      </c>
      <c r="P49" s="95">
        <v>16.72</v>
      </c>
      <c r="Q49" s="95">
        <v>30.23</v>
      </c>
      <c r="R49" s="130">
        <v>117.48</v>
      </c>
      <c r="S49" s="102">
        <v>0</v>
      </c>
      <c r="T49" s="102">
        <v>0</v>
      </c>
      <c r="U49" s="102">
        <v>0</v>
      </c>
    </row>
    <row r="50" s="1" customFormat="1" spans="1:21">
      <c r="A50" s="81" t="s">
        <v>30</v>
      </c>
      <c r="B50" s="74">
        <f t="shared" si="6"/>
        <v>975.48461</v>
      </c>
      <c r="C50" s="76">
        <f>B50/B55*100</f>
        <v>7.40941130606013</v>
      </c>
      <c r="D50" s="96">
        <v>15.3725039236584</v>
      </c>
      <c r="E50" s="100">
        <v>241.41651</v>
      </c>
      <c r="F50" s="100">
        <v>14.2391</v>
      </c>
      <c r="G50" s="100">
        <v>208.9506</v>
      </c>
      <c r="H50" s="97">
        <v>0</v>
      </c>
      <c r="I50" s="133">
        <v>0</v>
      </c>
      <c r="J50" s="133">
        <v>1.249</v>
      </c>
      <c r="K50" s="134">
        <v>0</v>
      </c>
      <c r="L50" s="135">
        <v>0</v>
      </c>
      <c r="M50" s="134">
        <v>0</v>
      </c>
      <c r="N50" s="144">
        <v>718.58</v>
      </c>
      <c r="O50" s="145">
        <v>277</v>
      </c>
      <c r="P50" s="151">
        <v>0</v>
      </c>
      <c r="Q50" s="151">
        <v>0</v>
      </c>
      <c r="R50" s="134">
        <v>0</v>
      </c>
      <c r="S50" s="134">
        <v>0</v>
      </c>
      <c r="T50" s="134">
        <v>0</v>
      </c>
      <c r="U50" s="134">
        <v>0</v>
      </c>
    </row>
    <row r="51" s="1" customFormat="1" spans="1:21">
      <c r="A51" s="81" t="s">
        <v>32</v>
      </c>
      <c r="B51" s="74">
        <f t="shared" si="6"/>
        <v>4384.661638</v>
      </c>
      <c r="C51" s="76">
        <f>B51/B55*100</f>
        <v>33.3042276431663</v>
      </c>
      <c r="D51" s="98">
        <v>-39.154063281882</v>
      </c>
      <c r="E51" s="79">
        <v>774.708888</v>
      </c>
      <c r="F51" s="79">
        <v>29.77855</v>
      </c>
      <c r="G51" s="79">
        <v>642.326326</v>
      </c>
      <c r="H51" s="98">
        <v>14</v>
      </c>
      <c r="I51" s="98">
        <v>2137.1</v>
      </c>
      <c r="J51" s="138">
        <v>12.0642</v>
      </c>
      <c r="K51" s="104">
        <v>0</v>
      </c>
      <c r="L51" s="139">
        <v>0</v>
      </c>
      <c r="M51" s="139">
        <v>0</v>
      </c>
      <c r="N51" s="119">
        <v>1417.01</v>
      </c>
      <c r="O51" s="140">
        <v>738</v>
      </c>
      <c r="P51" s="141">
        <v>19.9</v>
      </c>
      <c r="Q51" s="141">
        <v>308.6684</v>
      </c>
      <c r="R51" s="168">
        <v>21.52</v>
      </c>
      <c r="S51" s="168">
        <v>0</v>
      </c>
      <c r="T51" s="168">
        <v>0</v>
      </c>
      <c r="U51" s="104">
        <v>0</v>
      </c>
    </row>
    <row r="52" s="1" customFormat="1" spans="1:21">
      <c r="A52" s="81" t="s">
        <v>33</v>
      </c>
      <c r="B52" s="74">
        <f t="shared" si="6"/>
        <v>1961.47</v>
      </c>
      <c r="C52" s="76">
        <f>B52/B55*100</f>
        <v>14.898582556313</v>
      </c>
      <c r="D52" s="99">
        <v>-37.3367604031274</v>
      </c>
      <c r="E52" s="99">
        <v>106.7</v>
      </c>
      <c r="F52" s="99">
        <v>9.08</v>
      </c>
      <c r="G52" s="99">
        <v>61.76</v>
      </c>
      <c r="H52" s="105">
        <v>33.03</v>
      </c>
      <c r="I52" s="103">
        <v>1768.62</v>
      </c>
      <c r="J52" s="99">
        <v>3.67</v>
      </c>
      <c r="K52" s="109">
        <v>0</v>
      </c>
      <c r="L52" s="109">
        <v>0</v>
      </c>
      <c r="M52" s="109">
        <v>0</v>
      </c>
      <c r="N52" s="99">
        <v>40.37</v>
      </c>
      <c r="O52" s="142">
        <v>144</v>
      </c>
      <c r="P52" s="99">
        <v>0</v>
      </c>
      <c r="Q52" s="99">
        <v>313.97</v>
      </c>
      <c r="R52" s="99">
        <v>1175.47</v>
      </c>
      <c r="S52" s="142">
        <v>0</v>
      </c>
      <c r="T52" s="99">
        <v>0</v>
      </c>
      <c r="U52" s="142">
        <v>0</v>
      </c>
    </row>
    <row r="53" s="1" customFormat="1" spans="1:21">
      <c r="A53" s="81" t="s">
        <v>34</v>
      </c>
      <c r="B53" s="74">
        <f t="shared" si="6"/>
        <v>32.1343</v>
      </c>
      <c r="C53" s="76">
        <f>B53/B55*100</f>
        <v>0.244079961171636</v>
      </c>
      <c r="D53" s="88">
        <v>22.5097216927182</v>
      </c>
      <c r="E53" s="91">
        <v>32.1343</v>
      </c>
      <c r="F53" s="91">
        <v>0</v>
      </c>
      <c r="G53" s="91">
        <v>30.5153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143">
        <v>75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</row>
    <row r="54" s="1" customFormat="1" spans="1:21">
      <c r="A54" s="81" t="s">
        <v>36</v>
      </c>
      <c r="B54" s="74">
        <f t="shared" si="6"/>
        <v>173</v>
      </c>
      <c r="C54" s="76">
        <f>B54/B55*100</f>
        <v>1.31404241830981</v>
      </c>
      <c r="D54" s="74" t="s">
        <v>45</v>
      </c>
      <c r="E54" s="106">
        <v>105</v>
      </c>
      <c r="F54" s="106">
        <v>0</v>
      </c>
      <c r="G54" s="106">
        <v>95</v>
      </c>
      <c r="H54" s="84">
        <v>0</v>
      </c>
      <c r="I54" s="152">
        <v>0</v>
      </c>
      <c r="J54" s="84">
        <v>0</v>
      </c>
      <c r="K54" s="84">
        <v>0</v>
      </c>
      <c r="L54" s="84">
        <v>0</v>
      </c>
      <c r="M54" s="84">
        <v>0</v>
      </c>
      <c r="N54" s="84">
        <v>68</v>
      </c>
      <c r="O54" s="84">
        <v>183</v>
      </c>
      <c r="P54" s="74">
        <v>1.25</v>
      </c>
      <c r="Q54" s="74">
        <v>0</v>
      </c>
      <c r="R54" s="84">
        <v>0</v>
      </c>
      <c r="S54" s="84">
        <v>0</v>
      </c>
      <c r="T54" s="84">
        <v>0</v>
      </c>
      <c r="U54" s="84">
        <v>0</v>
      </c>
    </row>
    <row r="55" s="1" customFormat="1" spans="1:21">
      <c r="A55" s="81" t="s">
        <v>42</v>
      </c>
      <c r="B55" s="74">
        <f t="shared" si="6"/>
        <v>13165.480626</v>
      </c>
      <c r="C55" s="81"/>
      <c r="D55" s="76">
        <v>-17.04</v>
      </c>
      <c r="E55" s="93">
        <f t="shared" ref="E55:U55" si="7">SUM(E48:E54)</f>
        <v>2164.377019</v>
      </c>
      <c r="F55" s="93">
        <f t="shared" si="7"/>
        <v>53.09765</v>
      </c>
      <c r="G55" s="93">
        <f t="shared" si="7"/>
        <v>1405.916477</v>
      </c>
      <c r="H55" s="93">
        <f t="shared" si="7"/>
        <v>235.094937</v>
      </c>
      <c r="I55" s="93">
        <f t="shared" si="7"/>
        <v>5675.22</v>
      </c>
      <c r="J55" s="93">
        <f t="shared" si="7"/>
        <v>118.636499</v>
      </c>
      <c r="K55" s="93">
        <f t="shared" si="7"/>
        <v>479.1</v>
      </c>
      <c r="L55" s="93">
        <f t="shared" si="7"/>
        <v>0</v>
      </c>
      <c r="M55" s="93">
        <f t="shared" si="7"/>
        <v>0</v>
      </c>
      <c r="N55" s="93">
        <f t="shared" si="7"/>
        <v>4439.954521</v>
      </c>
      <c r="O55" s="128">
        <f t="shared" si="7"/>
        <v>2072</v>
      </c>
      <c r="P55" s="93">
        <f t="shared" si="7"/>
        <v>169.06</v>
      </c>
      <c r="Q55" s="93">
        <f t="shared" si="7"/>
        <v>1651.5784</v>
      </c>
      <c r="R55" s="93">
        <f t="shared" si="7"/>
        <v>3344.347182</v>
      </c>
      <c r="S55" s="93">
        <f t="shared" si="7"/>
        <v>91</v>
      </c>
      <c r="T55" s="93">
        <f t="shared" si="7"/>
        <v>136.55</v>
      </c>
      <c r="U55" s="93">
        <f t="shared" si="7"/>
        <v>35.32</v>
      </c>
    </row>
    <row r="56" s="1" customFormat="1" ht="17.4" spans="1:21">
      <c r="A56" s="94" t="s">
        <v>48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</row>
    <row r="57" s="1" customFormat="1" ht="14.45" customHeight="1" spans="1:21">
      <c r="A57" s="62" t="s">
        <v>4</v>
      </c>
      <c r="B57" s="62" t="s">
        <v>5</v>
      </c>
      <c r="C57" s="63" t="s">
        <v>6</v>
      </c>
      <c r="D57" s="64" t="s">
        <v>7</v>
      </c>
      <c r="E57" s="65" t="s">
        <v>8</v>
      </c>
      <c r="F57" s="65"/>
      <c r="G57" s="66"/>
      <c r="H57" s="67" t="s">
        <v>9</v>
      </c>
      <c r="I57" s="110"/>
      <c r="J57" s="63" t="s">
        <v>10</v>
      </c>
      <c r="K57" s="63" t="s">
        <v>11</v>
      </c>
      <c r="L57" s="111" t="s">
        <v>12</v>
      </c>
      <c r="M57" s="112"/>
      <c r="N57" s="62" t="s">
        <v>13</v>
      </c>
      <c r="O57" s="62" t="s">
        <v>14</v>
      </c>
      <c r="P57" s="63" t="s">
        <v>44</v>
      </c>
      <c r="Q57" s="63" t="s">
        <v>16</v>
      </c>
      <c r="R57" s="63" t="s">
        <v>17</v>
      </c>
      <c r="S57" s="67" t="s">
        <v>18</v>
      </c>
      <c r="T57" s="110"/>
      <c r="U57" s="62" t="s">
        <v>19</v>
      </c>
    </row>
    <row r="58" s="1" customFormat="1" ht="32.4" spans="1:21">
      <c r="A58" s="68"/>
      <c r="B58" s="68"/>
      <c r="C58" s="69"/>
      <c r="D58" s="70"/>
      <c r="E58" s="71" t="s">
        <v>8</v>
      </c>
      <c r="F58" s="71" t="s">
        <v>20</v>
      </c>
      <c r="G58" s="72" t="s">
        <v>21</v>
      </c>
      <c r="H58" s="73" t="s">
        <v>22</v>
      </c>
      <c r="I58" s="73" t="s">
        <v>23</v>
      </c>
      <c r="J58" s="69"/>
      <c r="K58" s="69"/>
      <c r="L58" s="73" t="s">
        <v>24</v>
      </c>
      <c r="M58" s="73" t="s">
        <v>25</v>
      </c>
      <c r="N58" s="68"/>
      <c r="O58" s="68"/>
      <c r="P58" s="69"/>
      <c r="Q58" s="69"/>
      <c r="R58" s="69"/>
      <c r="S58" s="155" t="s">
        <v>26</v>
      </c>
      <c r="T58" s="155" t="s">
        <v>27</v>
      </c>
      <c r="U58" s="68"/>
    </row>
    <row r="59" s="1" customFormat="1" spans="1:21">
      <c r="A59" s="81" t="s">
        <v>28</v>
      </c>
      <c r="B59" s="74">
        <f t="shared" ref="B59:B65" si="8">SUM(H59:N59)+E59+F59</f>
        <v>2944.267761</v>
      </c>
      <c r="C59" s="76">
        <f>B59/B65*100</f>
        <v>62.9939625380073</v>
      </c>
      <c r="D59" s="74">
        <v>7.83323118675335</v>
      </c>
      <c r="E59" s="74">
        <v>575.458808</v>
      </c>
      <c r="F59" s="74">
        <v>0</v>
      </c>
      <c r="G59" s="74">
        <v>170.046682</v>
      </c>
      <c r="H59" s="74">
        <v>5.831705</v>
      </c>
      <c r="I59" s="74">
        <v>904.7</v>
      </c>
      <c r="J59" s="76">
        <v>54.2938240000001</v>
      </c>
      <c r="K59" s="76">
        <v>224.567</v>
      </c>
      <c r="L59" s="102">
        <v>0</v>
      </c>
      <c r="M59" s="102">
        <v>0</v>
      </c>
      <c r="N59" s="101">
        <v>1179.416424</v>
      </c>
      <c r="O59" s="102">
        <v>348</v>
      </c>
      <c r="P59" s="27">
        <v>55.56</v>
      </c>
      <c r="Q59" s="27">
        <v>376.22</v>
      </c>
      <c r="R59" s="101">
        <v>1099.535549</v>
      </c>
      <c r="S59" s="150">
        <v>69</v>
      </c>
      <c r="T59" s="91">
        <v>103.13</v>
      </c>
      <c r="U59" s="167">
        <v>20.19</v>
      </c>
    </row>
    <row r="60" s="1" customFormat="1" spans="1:21">
      <c r="A60" s="81" t="s">
        <v>29</v>
      </c>
      <c r="B60" s="107">
        <f t="shared" si="8"/>
        <v>751.11</v>
      </c>
      <c r="C60" s="76">
        <f>B60/B65*100</f>
        <v>16.0703438147393</v>
      </c>
      <c r="D60" s="95">
        <v>34.253847391281</v>
      </c>
      <c r="E60" s="95">
        <v>225.44</v>
      </c>
      <c r="F60" s="95">
        <v>0</v>
      </c>
      <c r="G60" s="95">
        <v>147.54</v>
      </c>
      <c r="H60" s="95">
        <v>0</v>
      </c>
      <c r="I60" s="129">
        <v>0</v>
      </c>
      <c r="J60" s="130">
        <v>9.37</v>
      </c>
      <c r="K60" s="131">
        <v>0</v>
      </c>
      <c r="L60" s="129">
        <v>0</v>
      </c>
      <c r="M60" s="129">
        <v>0</v>
      </c>
      <c r="N60" s="130">
        <v>516.3</v>
      </c>
      <c r="O60" s="129">
        <v>197</v>
      </c>
      <c r="P60" s="95">
        <v>0.8</v>
      </c>
      <c r="Q60" s="95">
        <v>18.09</v>
      </c>
      <c r="R60" s="130">
        <v>4.28</v>
      </c>
      <c r="S60" s="102">
        <v>0</v>
      </c>
      <c r="T60" s="102">
        <v>0</v>
      </c>
      <c r="U60" s="102">
        <v>0</v>
      </c>
    </row>
    <row r="61" s="1" customFormat="1" spans="1:21">
      <c r="A61" s="81" t="s">
        <v>30</v>
      </c>
      <c r="B61" s="107">
        <f t="shared" si="8"/>
        <v>539.5272</v>
      </c>
      <c r="C61" s="76">
        <f>B61/B65*100</f>
        <v>11.5434325217393</v>
      </c>
      <c r="D61" s="96">
        <v>34.6724637755826</v>
      </c>
      <c r="E61" s="100">
        <v>158.3817</v>
      </c>
      <c r="F61" s="100">
        <v>6.9442</v>
      </c>
      <c r="G61" s="100">
        <v>139.2145</v>
      </c>
      <c r="H61" s="97">
        <v>0</v>
      </c>
      <c r="I61" s="133">
        <v>0</v>
      </c>
      <c r="J61" s="133">
        <v>6.6713</v>
      </c>
      <c r="K61" s="134">
        <v>0</v>
      </c>
      <c r="L61" s="135">
        <v>0</v>
      </c>
      <c r="M61" s="134">
        <v>0</v>
      </c>
      <c r="N61" s="144">
        <v>367.53</v>
      </c>
      <c r="O61" s="145">
        <v>182</v>
      </c>
      <c r="P61" s="151">
        <v>0</v>
      </c>
      <c r="Q61" s="151">
        <v>0</v>
      </c>
      <c r="R61" s="134">
        <v>0</v>
      </c>
      <c r="S61" s="134">
        <v>0</v>
      </c>
      <c r="T61" s="134">
        <v>0</v>
      </c>
      <c r="U61" s="134">
        <v>0</v>
      </c>
    </row>
    <row r="62" s="1" customFormat="1" spans="1:21">
      <c r="A62" s="81" t="s">
        <v>32</v>
      </c>
      <c r="B62" s="107">
        <f t="shared" si="8"/>
        <v>411.461558</v>
      </c>
      <c r="C62" s="76">
        <f>B62/B65*100</f>
        <v>8.80340922582351</v>
      </c>
      <c r="D62" s="98">
        <v>108.874337783644</v>
      </c>
      <c r="E62" s="79">
        <v>24.291558</v>
      </c>
      <c r="F62" s="79">
        <v>0</v>
      </c>
      <c r="G62" s="79">
        <v>24.286364</v>
      </c>
      <c r="H62" s="98">
        <v>60</v>
      </c>
      <c r="I62" s="98">
        <v>181</v>
      </c>
      <c r="J62" s="138">
        <v>0.09</v>
      </c>
      <c r="K62" s="104">
        <v>0</v>
      </c>
      <c r="L62" s="139">
        <v>0</v>
      </c>
      <c r="M62" s="139">
        <v>0</v>
      </c>
      <c r="N62" s="119">
        <v>146.08</v>
      </c>
      <c r="O62" s="140">
        <v>42</v>
      </c>
      <c r="P62" s="141">
        <v>1.3</v>
      </c>
      <c r="Q62" s="141">
        <v>0</v>
      </c>
      <c r="R62" s="168">
        <v>0</v>
      </c>
      <c r="S62" s="134">
        <v>0</v>
      </c>
      <c r="T62" s="168">
        <v>0</v>
      </c>
      <c r="U62" s="104">
        <v>0</v>
      </c>
    </row>
    <row r="63" s="1" customFormat="1" spans="1:21">
      <c r="A63" s="81" t="s">
        <v>33</v>
      </c>
      <c r="B63" s="107">
        <f t="shared" si="8"/>
        <v>6.41</v>
      </c>
      <c r="C63" s="76">
        <f>B63/B65*100</f>
        <v>0.13714489735522</v>
      </c>
      <c r="D63" s="108">
        <v>-4.18535127055307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53">
        <v>6.41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09">
        <v>0</v>
      </c>
    </row>
    <row r="64" s="1" customFormat="1" spans="1:21">
      <c r="A64" s="81" t="s">
        <v>31</v>
      </c>
      <c r="B64" s="107">
        <f t="shared" si="8"/>
        <v>21.112283</v>
      </c>
      <c r="C64" s="76">
        <f>B64/B65*100</f>
        <v>0.451707002335311</v>
      </c>
      <c r="D64" s="101">
        <v>-22.7787746891002</v>
      </c>
      <c r="E64" s="74">
        <v>10.512283</v>
      </c>
      <c r="F64" s="74">
        <v>0</v>
      </c>
      <c r="G64" s="74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1">
        <v>10.6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</row>
    <row r="65" s="1" customFormat="1" spans="1:21">
      <c r="A65" s="81" t="s">
        <v>42</v>
      </c>
      <c r="B65" s="107">
        <f t="shared" si="8"/>
        <v>4673.888802</v>
      </c>
      <c r="D65" s="81">
        <v>19.19</v>
      </c>
      <c r="E65" s="93">
        <f t="shared" ref="E65:U65" si="9">SUM(E59:E64)</f>
        <v>994.084349</v>
      </c>
      <c r="F65" s="93">
        <f t="shared" si="9"/>
        <v>6.9442</v>
      </c>
      <c r="G65" s="93">
        <f t="shared" si="9"/>
        <v>481.087546</v>
      </c>
      <c r="H65" s="93">
        <f t="shared" si="9"/>
        <v>65.831705</v>
      </c>
      <c r="I65" s="93">
        <f t="shared" si="9"/>
        <v>1085.7</v>
      </c>
      <c r="J65" s="93">
        <f t="shared" si="9"/>
        <v>70.4251240000001</v>
      </c>
      <c r="K65" s="93">
        <f t="shared" si="9"/>
        <v>224.567</v>
      </c>
      <c r="L65" s="93">
        <f t="shared" si="9"/>
        <v>0</v>
      </c>
      <c r="M65" s="93">
        <f t="shared" si="9"/>
        <v>0</v>
      </c>
      <c r="N65" s="93">
        <f t="shared" si="9"/>
        <v>2226.336424</v>
      </c>
      <c r="O65" s="128">
        <f t="shared" si="9"/>
        <v>769</v>
      </c>
      <c r="P65" s="93">
        <f t="shared" si="9"/>
        <v>57.66</v>
      </c>
      <c r="Q65" s="93">
        <f t="shared" si="9"/>
        <v>394.31</v>
      </c>
      <c r="R65" s="93">
        <f t="shared" si="9"/>
        <v>1103.815549</v>
      </c>
      <c r="S65" s="128">
        <f t="shared" si="9"/>
        <v>69</v>
      </c>
      <c r="T65" s="93">
        <f t="shared" si="9"/>
        <v>103.13</v>
      </c>
      <c r="U65" s="93">
        <f t="shared" si="9"/>
        <v>20.19</v>
      </c>
    </row>
    <row r="66" s="1" customFormat="1" ht="21" customHeight="1" spans="1:21">
      <c r="A66" s="94" t="s">
        <v>49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</row>
    <row r="67" s="1" customFormat="1" ht="14.45" customHeight="1" spans="1:21">
      <c r="A67" s="62" t="s">
        <v>4</v>
      </c>
      <c r="B67" s="62" t="s">
        <v>5</v>
      </c>
      <c r="C67" s="63" t="s">
        <v>6</v>
      </c>
      <c r="D67" s="64" t="s">
        <v>7</v>
      </c>
      <c r="E67" s="65" t="s">
        <v>8</v>
      </c>
      <c r="F67" s="65"/>
      <c r="G67" s="66"/>
      <c r="H67" s="67" t="s">
        <v>9</v>
      </c>
      <c r="I67" s="110"/>
      <c r="J67" s="63" t="s">
        <v>10</v>
      </c>
      <c r="K67" s="63" t="s">
        <v>11</v>
      </c>
      <c r="L67" s="111" t="s">
        <v>12</v>
      </c>
      <c r="M67" s="112"/>
      <c r="N67" s="62" t="s">
        <v>13</v>
      </c>
      <c r="O67" s="62" t="s">
        <v>14</v>
      </c>
      <c r="P67" s="63" t="s">
        <v>44</v>
      </c>
      <c r="Q67" s="63" t="s">
        <v>16</v>
      </c>
      <c r="R67" s="63" t="s">
        <v>17</v>
      </c>
      <c r="S67" s="67" t="s">
        <v>18</v>
      </c>
      <c r="T67" s="110"/>
      <c r="U67" s="62" t="s">
        <v>19</v>
      </c>
    </row>
    <row r="68" s="1" customFormat="1" ht="32.4" spans="1:21">
      <c r="A68" s="68"/>
      <c r="B68" s="68"/>
      <c r="C68" s="69"/>
      <c r="D68" s="70"/>
      <c r="E68" s="71" t="s">
        <v>8</v>
      </c>
      <c r="F68" s="71" t="s">
        <v>20</v>
      </c>
      <c r="G68" s="72" t="s">
        <v>21</v>
      </c>
      <c r="H68" s="73" t="s">
        <v>22</v>
      </c>
      <c r="I68" s="73" t="s">
        <v>23</v>
      </c>
      <c r="J68" s="69"/>
      <c r="K68" s="69"/>
      <c r="L68" s="73" t="s">
        <v>24</v>
      </c>
      <c r="M68" s="73" t="s">
        <v>25</v>
      </c>
      <c r="N68" s="68"/>
      <c r="O68" s="68"/>
      <c r="P68" s="69"/>
      <c r="Q68" s="69"/>
      <c r="R68" s="69"/>
      <c r="S68" s="155" t="s">
        <v>26</v>
      </c>
      <c r="T68" s="155" t="s">
        <v>27</v>
      </c>
      <c r="U68" s="68"/>
    </row>
    <row r="69" s="1" customFormat="1" spans="1:21">
      <c r="A69" s="81" t="s">
        <v>28</v>
      </c>
      <c r="B69" s="74">
        <f t="shared" ref="B69:B72" si="10">SUM(H69:N69)+E69+F69</f>
        <v>2594.439733</v>
      </c>
      <c r="C69" s="76">
        <f>B69/B72*100</f>
        <v>67.854235458013</v>
      </c>
      <c r="D69" s="74">
        <v>10.2820230388301</v>
      </c>
      <c r="E69" s="74">
        <v>297.53647</v>
      </c>
      <c r="F69" s="74">
        <v>0</v>
      </c>
      <c r="G69" s="74">
        <v>96.03647</v>
      </c>
      <c r="H69" s="74">
        <v>85.486082</v>
      </c>
      <c r="I69" s="74">
        <v>902.9</v>
      </c>
      <c r="J69" s="76">
        <v>60.376256</v>
      </c>
      <c r="K69" s="76">
        <v>6.85</v>
      </c>
      <c r="L69" s="102">
        <v>0</v>
      </c>
      <c r="M69" s="102">
        <v>0</v>
      </c>
      <c r="N69" s="101">
        <v>1241.290925</v>
      </c>
      <c r="O69" s="102">
        <v>284</v>
      </c>
      <c r="P69" s="91">
        <v>314.59</v>
      </c>
      <c r="Q69" s="91">
        <v>244.6</v>
      </c>
      <c r="R69" s="101">
        <v>781.265209</v>
      </c>
      <c r="S69" s="150">
        <v>152</v>
      </c>
      <c r="T69" s="91">
        <v>188.96</v>
      </c>
      <c r="U69" s="167">
        <v>13.21</v>
      </c>
    </row>
    <row r="70" s="1" customFormat="1" spans="1:22">
      <c r="A70" s="81" t="s">
        <v>29</v>
      </c>
      <c r="B70" s="107">
        <f t="shared" si="10"/>
        <v>780.76</v>
      </c>
      <c r="C70" s="76">
        <f>B70/B72*100</f>
        <v>20.419773950555</v>
      </c>
      <c r="D70" s="95">
        <v>61.5242981566916</v>
      </c>
      <c r="E70" s="95">
        <v>220.58</v>
      </c>
      <c r="F70" s="95">
        <v>0</v>
      </c>
      <c r="G70" s="95">
        <v>131.63</v>
      </c>
      <c r="H70" s="95">
        <v>0</v>
      </c>
      <c r="I70" s="129">
        <v>0</v>
      </c>
      <c r="J70" s="130">
        <v>11.95</v>
      </c>
      <c r="K70" s="131">
        <v>0</v>
      </c>
      <c r="L70" s="129">
        <v>0</v>
      </c>
      <c r="M70" s="129">
        <v>0</v>
      </c>
      <c r="N70" s="130">
        <v>548.23</v>
      </c>
      <c r="O70" s="129">
        <v>144</v>
      </c>
      <c r="P70" s="95">
        <v>12.57</v>
      </c>
      <c r="Q70" s="95">
        <v>18.43</v>
      </c>
      <c r="R70" s="130">
        <v>10.16</v>
      </c>
      <c r="S70" s="102">
        <v>0</v>
      </c>
      <c r="T70" s="102">
        <v>0</v>
      </c>
      <c r="U70" s="102">
        <v>0</v>
      </c>
      <c r="V70" s="1">
        <v>0</v>
      </c>
    </row>
    <row r="71" s="1" customFormat="1" spans="1:21">
      <c r="A71" s="81" t="s">
        <v>32</v>
      </c>
      <c r="B71" s="107">
        <f t="shared" si="10"/>
        <v>448.34896</v>
      </c>
      <c r="C71" s="76">
        <f>B71/B72*100</f>
        <v>11.725990591432</v>
      </c>
      <c r="D71" s="98">
        <v>111.695056423816</v>
      </c>
      <c r="E71" s="79">
        <v>37.1379</v>
      </c>
      <c r="F71" s="79">
        <v>0</v>
      </c>
      <c r="G71" s="79">
        <v>31.7298</v>
      </c>
      <c r="H71" s="98">
        <v>0</v>
      </c>
      <c r="I71" s="98">
        <v>171.9</v>
      </c>
      <c r="J71" s="138">
        <v>0.19106</v>
      </c>
      <c r="K71" s="104">
        <v>0</v>
      </c>
      <c r="L71" s="139">
        <v>0</v>
      </c>
      <c r="M71" s="139">
        <v>0</v>
      </c>
      <c r="N71" s="119">
        <v>239.12</v>
      </c>
      <c r="O71" s="140">
        <v>44</v>
      </c>
      <c r="P71" s="141">
        <v>4.1</v>
      </c>
      <c r="Q71" s="141">
        <v>10</v>
      </c>
      <c r="R71" s="168">
        <v>0</v>
      </c>
      <c r="S71" s="168">
        <v>0</v>
      </c>
      <c r="T71" s="168">
        <v>0</v>
      </c>
      <c r="U71" s="104">
        <v>0</v>
      </c>
    </row>
    <row r="72" s="1" customFormat="1" spans="1:21">
      <c r="A72" s="81" t="s">
        <v>42</v>
      </c>
      <c r="B72" s="107">
        <f t="shared" si="10"/>
        <v>3823.548693</v>
      </c>
      <c r="D72" s="76">
        <v>25.46</v>
      </c>
      <c r="E72" s="93">
        <f t="shared" ref="E72:U72" si="11">SUM(E69:E71)</f>
        <v>555.25437</v>
      </c>
      <c r="F72" s="93">
        <f t="shared" si="11"/>
        <v>0</v>
      </c>
      <c r="G72" s="93">
        <f t="shared" si="11"/>
        <v>259.39627</v>
      </c>
      <c r="H72" s="93">
        <f t="shared" si="11"/>
        <v>85.486082</v>
      </c>
      <c r="I72" s="93">
        <f t="shared" si="11"/>
        <v>1074.8</v>
      </c>
      <c r="J72" s="93">
        <f t="shared" si="11"/>
        <v>72.517316</v>
      </c>
      <c r="K72" s="93">
        <f t="shared" si="11"/>
        <v>6.85</v>
      </c>
      <c r="L72" s="93">
        <f t="shared" si="11"/>
        <v>0</v>
      </c>
      <c r="M72" s="93">
        <f t="shared" si="11"/>
        <v>0</v>
      </c>
      <c r="N72" s="93">
        <f t="shared" si="11"/>
        <v>2028.640925</v>
      </c>
      <c r="O72" s="128">
        <f t="shared" si="11"/>
        <v>472</v>
      </c>
      <c r="P72" s="93">
        <f t="shared" si="11"/>
        <v>331.26</v>
      </c>
      <c r="Q72" s="93">
        <f t="shared" si="11"/>
        <v>273.03</v>
      </c>
      <c r="R72" s="93">
        <f t="shared" si="11"/>
        <v>791.425209</v>
      </c>
      <c r="S72" s="93">
        <f t="shared" si="11"/>
        <v>152</v>
      </c>
      <c r="T72" s="93">
        <f t="shared" si="11"/>
        <v>188.96</v>
      </c>
      <c r="U72" s="93">
        <f t="shared" si="11"/>
        <v>13.21</v>
      </c>
    </row>
    <row r="73" s="1" customFormat="1" ht="17.4" spans="1:21">
      <c r="A73" s="94" t="s">
        <v>50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</row>
    <row r="74" s="1" customFormat="1" ht="14.45" customHeight="1" spans="1:21">
      <c r="A74" s="62" t="s">
        <v>4</v>
      </c>
      <c r="B74" s="62" t="s">
        <v>5</v>
      </c>
      <c r="C74" s="63" t="s">
        <v>6</v>
      </c>
      <c r="D74" s="64" t="s">
        <v>7</v>
      </c>
      <c r="E74" s="65" t="s">
        <v>8</v>
      </c>
      <c r="F74" s="65"/>
      <c r="G74" s="66"/>
      <c r="H74" s="67" t="s">
        <v>9</v>
      </c>
      <c r="I74" s="110"/>
      <c r="J74" s="63" t="s">
        <v>10</v>
      </c>
      <c r="K74" s="63" t="s">
        <v>11</v>
      </c>
      <c r="L74" s="111" t="s">
        <v>12</v>
      </c>
      <c r="M74" s="112"/>
      <c r="N74" s="62" t="s">
        <v>13</v>
      </c>
      <c r="O74" s="62" t="s">
        <v>14</v>
      </c>
      <c r="P74" s="63" t="s">
        <v>44</v>
      </c>
      <c r="Q74" s="63" t="s">
        <v>16</v>
      </c>
      <c r="R74" s="63" t="s">
        <v>17</v>
      </c>
      <c r="S74" s="67" t="s">
        <v>18</v>
      </c>
      <c r="T74" s="110"/>
      <c r="U74" s="62" t="s">
        <v>19</v>
      </c>
    </row>
    <row r="75" s="1" customFormat="1" ht="32.4" spans="1:21">
      <c r="A75" s="68"/>
      <c r="B75" s="68"/>
      <c r="C75" s="69"/>
      <c r="D75" s="70"/>
      <c r="E75" s="71" t="s">
        <v>8</v>
      </c>
      <c r="F75" s="71" t="s">
        <v>20</v>
      </c>
      <c r="G75" s="72" t="s">
        <v>21</v>
      </c>
      <c r="H75" s="73" t="s">
        <v>22</v>
      </c>
      <c r="I75" s="73" t="s">
        <v>23</v>
      </c>
      <c r="J75" s="69"/>
      <c r="K75" s="69"/>
      <c r="L75" s="73" t="s">
        <v>24</v>
      </c>
      <c r="M75" s="73" t="s">
        <v>25</v>
      </c>
      <c r="N75" s="68"/>
      <c r="O75" s="68"/>
      <c r="P75" s="69"/>
      <c r="Q75" s="69"/>
      <c r="R75" s="69"/>
      <c r="S75" s="155" t="s">
        <v>26</v>
      </c>
      <c r="T75" s="155" t="s">
        <v>27</v>
      </c>
      <c r="U75" s="68"/>
    </row>
    <row r="76" s="1" customFormat="1" spans="1:21">
      <c r="A76" s="81" t="s">
        <v>28</v>
      </c>
      <c r="B76" s="74">
        <f t="shared" ref="B76:B80" si="12">SUM(H76:N76)+E76+F76</f>
        <v>1834.531466</v>
      </c>
      <c r="C76" s="76">
        <f>B76/B80*100</f>
        <v>79.3093221476133</v>
      </c>
      <c r="D76" s="74">
        <v>-5.08229340425096</v>
      </c>
      <c r="E76" s="74">
        <v>273.629057</v>
      </c>
      <c r="F76" s="74">
        <v>0</v>
      </c>
      <c r="G76" s="74">
        <v>76.104477</v>
      </c>
      <c r="H76" s="74">
        <v>12.955146</v>
      </c>
      <c r="I76" s="74">
        <v>595.04</v>
      </c>
      <c r="J76" s="76">
        <v>47.079693</v>
      </c>
      <c r="K76" s="76">
        <v>1.078</v>
      </c>
      <c r="L76" s="102">
        <v>0</v>
      </c>
      <c r="M76" s="102">
        <v>0</v>
      </c>
      <c r="N76" s="101">
        <v>904.74957</v>
      </c>
      <c r="O76" s="102">
        <v>298</v>
      </c>
      <c r="P76" s="187">
        <v>25.1</v>
      </c>
      <c r="Q76" s="187">
        <v>431.28</v>
      </c>
      <c r="R76" s="101">
        <v>875.221343</v>
      </c>
      <c r="S76" s="169">
        <v>136</v>
      </c>
      <c r="T76" s="170">
        <v>146.78</v>
      </c>
      <c r="U76" s="167">
        <v>12.13</v>
      </c>
    </row>
    <row r="77" s="1" customFormat="1" spans="1:22">
      <c r="A77" s="81" t="s">
        <v>29</v>
      </c>
      <c r="B77" s="107">
        <f t="shared" si="12"/>
        <v>0.02</v>
      </c>
      <c r="C77" s="76">
        <f>B77/B80*100</f>
        <v>0.000864627547877811</v>
      </c>
      <c r="D77" s="172">
        <v>-90.4761904761905</v>
      </c>
      <c r="E77" s="173">
        <v>0</v>
      </c>
      <c r="F77" s="173">
        <v>0</v>
      </c>
      <c r="G77" s="173">
        <v>0</v>
      </c>
      <c r="H77" s="173">
        <v>0</v>
      </c>
      <c r="I77" s="173">
        <v>0</v>
      </c>
      <c r="J77" s="173">
        <v>0.02</v>
      </c>
      <c r="K77" s="173">
        <v>0</v>
      </c>
      <c r="L77" s="173">
        <v>0</v>
      </c>
      <c r="M77" s="173">
        <v>0</v>
      </c>
      <c r="N77" s="173">
        <v>0</v>
      </c>
      <c r="O77" s="173">
        <v>0</v>
      </c>
      <c r="P77" s="173">
        <v>0</v>
      </c>
      <c r="Q77" s="173">
        <v>2.78</v>
      </c>
      <c r="R77" s="173">
        <v>0</v>
      </c>
      <c r="S77" s="173">
        <v>0</v>
      </c>
      <c r="T77" s="173">
        <v>0</v>
      </c>
      <c r="U77" s="173">
        <v>0</v>
      </c>
      <c r="V77" s="1">
        <v>0</v>
      </c>
    </row>
    <row r="78" s="1" customFormat="1" spans="1:21">
      <c r="A78" s="81" t="s">
        <v>32</v>
      </c>
      <c r="B78" s="107">
        <f t="shared" si="12"/>
        <v>478.583253</v>
      </c>
      <c r="C78" s="76">
        <f>B78/B80*100</f>
        <v>20.6898132248388</v>
      </c>
      <c r="D78" s="98">
        <v>43.2755300422118</v>
      </c>
      <c r="E78" s="79">
        <v>139.531133</v>
      </c>
      <c r="F78" s="79">
        <v>0</v>
      </c>
      <c r="G78" s="79">
        <v>136.75656</v>
      </c>
      <c r="H78" s="98">
        <v>0</v>
      </c>
      <c r="I78" s="98">
        <v>0</v>
      </c>
      <c r="J78" s="138">
        <v>0.25212</v>
      </c>
      <c r="K78" s="104">
        <v>0</v>
      </c>
      <c r="L78" s="139">
        <v>0</v>
      </c>
      <c r="M78" s="139">
        <v>0</v>
      </c>
      <c r="N78" s="119">
        <v>338.8</v>
      </c>
      <c r="O78" s="140">
        <v>103</v>
      </c>
      <c r="P78" s="141">
        <v>3.4</v>
      </c>
      <c r="Q78" s="141">
        <v>0</v>
      </c>
      <c r="R78" s="168">
        <v>0</v>
      </c>
      <c r="S78" s="169">
        <v>0</v>
      </c>
      <c r="T78" s="168">
        <v>0</v>
      </c>
      <c r="U78" s="104">
        <v>0</v>
      </c>
    </row>
    <row r="79" s="1" customFormat="1" spans="1:21">
      <c r="A79" s="81" t="s">
        <v>35</v>
      </c>
      <c r="B79" s="107">
        <f t="shared" si="12"/>
        <v>0</v>
      </c>
      <c r="C79" s="76">
        <f>B79/B80*100</f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</row>
    <row r="80" s="1" customFormat="1" spans="1:21">
      <c r="A80" s="81" t="s">
        <v>42</v>
      </c>
      <c r="B80" s="107">
        <f t="shared" si="12"/>
        <v>2313.134719</v>
      </c>
      <c r="C80" s="81"/>
      <c r="D80" s="76">
        <v>-37.86</v>
      </c>
      <c r="E80" s="93">
        <f t="shared" ref="E80:U80" si="13">SUM(E76:E79)</f>
        <v>413.16019</v>
      </c>
      <c r="F80" s="93">
        <f t="shared" si="13"/>
        <v>0</v>
      </c>
      <c r="G80" s="93">
        <f t="shared" si="13"/>
        <v>212.861037</v>
      </c>
      <c r="H80" s="93">
        <f t="shared" si="13"/>
        <v>12.955146</v>
      </c>
      <c r="I80" s="93">
        <f t="shared" si="13"/>
        <v>595.04</v>
      </c>
      <c r="J80" s="93">
        <f t="shared" si="13"/>
        <v>47.351813</v>
      </c>
      <c r="K80" s="93">
        <f t="shared" si="13"/>
        <v>1.078</v>
      </c>
      <c r="L80" s="93">
        <f t="shared" si="13"/>
        <v>0</v>
      </c>
      <c r="M80" s="93">
        <f t="shared" si="13"/>
        <v>0</v>
      </c>
      <c r="N80" s="93">
        <f t="shared" si="13"/>
        <v>1243.54957</v>
      </c>
      <c r="O80" s="128">
        <f t="shared" si="13"/>
        <v>401</v>
      </c>
      <c r="P80" s="93">
        <f t="shared" si="13"/>
        <v>28.5</v>
      </c>
      <c r="Q80" s="93">
        <f t="shared" si="13"/>
        <v>434.06</v>
      </c>
      <c r="R80" s="93">
        <f t="shared" si="13"/>
        <v>875.221343</v>
      </c>
      <c r="S80" s="169">
        <f t="shared" si="13"/>
        <v>136</v>
      </c>
      <c r="T80" s="93">
        <f t="shared" si="13"/>
        <v>146.78</v>
      </c>
      <c r="U80" s="93">
        <f t="shared" si="13"/>
        <v>12.13</v>
      </c>
    </row>
    <row r="81" s="1" customFormat="1" ht="17.4" spans="1:21">
      <c r="A81" s="94" t="s">
        <v>51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</row>
    <row r="82" s="1" customFormat="1" ht="14.45" customHeight="1" spans="1:21">
      <c r="A82" s="62" t="s">
        <v>4</v>
      </c>
      <c r="B82" s="62" t="s">
        <v>5</v>
      </c>
      <c r="C82" s="63" t="s">
        <v>6</v>
      </c>
      <c r="D82" s="64" t="s">
        <v>7</v>
      </c>
      <c r="E82" s="65" t="s">
        <v>8</v>
      </c>
      <c r="F82" s="65"/>
      <c r="G82" s="66"/>
      <c r="H82" s="67" t="s">
        <v>9</v>
      </c>
      <c r="I82" s="110"/>
      <c r="J82" s="63" t="s">
        <v>10</v>
      </c>
      <c r="K82" s="63" t="s">
        <v>11</v>
      </c>
      <c r="L82" s="111" t="s">
        <v>12</v>
      </c>
      <c r="M82" s="112"/>
      <c r="N82" s="62" t="s">
        <v>13</v>
      </c>
      <c r="O82" s="62" t="s">
        <v>14</v>
      </c>
      <c r="P82" s="63" t="s">
        <v>44</v>
      </c>
      <c r="Q82" s="63" t="s">
        <v>16</v>
      </c>
      <c r="R82" s="63" t="s">
        <v>17</v>
      </c>
      <c r="S82" s="67" t="s">
        <v>18</v>
      </c>
      <c r="T82" s="110"/>
      <c r="U82" s="62" t="s">
        <v>19</v>
      </c>
    </row>
    <row r="83" s="1" customFormat="1" ht="32.4" spans="1:21">
      <c r="A83" s="68"/>
      <c r="B83" s="68"/>
      <c r="C83" s="69"/>
      <c r="D83" s="70"/>
      <c r="E83" s="71" t="s">
        <v>8</v>
      </c>
      <c r="F83" s="71" t="s">
        <v>20</v>
      </c>
      <c r="G83" s="72" t="s">
        <v>21</v>
      </c>
      <c r="H83" s="73" t="s">
        <v>22</v>
      </c>
      <c r="I83" s="73" t="s">
        <v>23</v>
      </c>
      <c r="J83" s="69"/>
      <c r="K83" s="69"/>
      <c r="L83" s="73" t="s">
        <v>24</v>
      </c>
      <c r="M83" s="73" t="s">
        <v>25</v>
      </c>
      <c r="N83" s="68"/>
      <c r="O83" s="68"/>
      <c r="P83" s="69"/>
      <c r="Q83" s="69"/>
      <c r="R83" s="69"/>
      <c r="S83" s="155" t="s">
        <v>26</v>
      </c>
      <c r="T83" s="155" t="s">
        <v>27</v>
      </c>
      <c r="U83" s="68"/>
    </row>
    <row r="84" s="1" customFormat="1" spans="1:22">
      <c r="A84" s="81" t="s">
        <v>29</v>
      </c>
      <c r="B84" s="74">
        <f t="shared" ref="B84:B88" si="14">SUM(H84:N84)+E84+F84</f>
        <v>2137.64</v>
      </c>
      <c r="C84" s="76">
        <f>B84/B88*100</f>
        <v>64.8676964288148</v>
      </c>
      <c r="D84" s="95">
        <v>-14.2422722805047</v>
      </c>
      <c r="E84" s="95">
        <v>917.54</v>
      </c>
      <c r="F84" s="95">
        <v>0</v>
      </c>
      <c r="G84" s="95">
        <v>245.08</v>
      </c>
      <c r="H84" s="95">
        <v>0</v>
      </c>
      <c r="I84" s="129">
        <v>0</v>
      </c>
      <c r="J84" s="130">
        <v>103.03</v>
      </c>
      <c r="K84" s="131">
        <v>0</v>
      </c>
      <c r="L84" s="129">
        <v>0</v>
      </c>
      <c r="M84" s="129">
        <v>0</v>
      </c>
      <c r="N84" s="130">
        <v>1117.07</v>
      </c>
      <c r="O84" s="129">
        <v>367</v>
      </c>
      <c r="P84" s="95">
        <v>85.69</v>
      </c>
      <c r="Q84" s="95">
        <v>902.9</v>
      </c>
      <c r="R84" s="130">
        <v>904.77</v>
      </c>
      <c r="S84" s="102">
        <v>0</v>
      </c>
      <c r="T84" s="102">
        <v>0</v>
      </c>
      <c r="U84" s="102">
        <v>0</v>
      </c>
      <c r="V84" s="1">
        <v>0</v>
      </c>
    </row>
    <row r="85" s="1" customFormat="1" spans="1:21">
      <c r="A85" s="81" t="s">
        <v>30</v>
      </c>
      <c r="B85" s="74">
        <f t="shared" si="14"/>
        <v>0.34</v>
      </c>
      <c r="C85" s="76">
        <f>B85/B88*100</f>
        <v>0.0103174607444645</v>
      </c>
      <c r="D85" s="174">
        <v>-99.868575669491</v>
      </c>
      <c r="E85" s="174">
        <v>0</v>
      </c>
      <c r="F85" s="174">
        <v>0</v>
      </c>
      <c r="G85" s="174">
        <v>0</v>
      </c>
      <c r="H85" s="174">
        <v>0.34</v>
      </c>
      <c r="I85" s="174">
        <v>0</v>
      </c>
      <c r="J85" s="174">
        <v>0</v>
      </c>
      <c r="K85" s="174">
        <v>0</v>
      </c>
      <c r="L85" s="174">
        <v>0</v>
      </c>
      <c r="M85" s="174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</row>
    <row r="86" s="1" customFormat="1" spans="1:21">
      <c r="A86" s="81" t="s">
        <v>32</v>
      </c>
      <c r="B86" s="74">
        <f t="shared" si="14"/>
        <v>416.324479</v>
      </c>
      <c r="C86" s="76">
        <f>B86/B88*100</f>
        <v>12.6335631442415</v>
      </c>
      <c r="D86" s="98">
        <v>-41.7524338579923</v>
      </c>
      <c r="E86" s="79">
        <v>129.591299</v>
      </c>
      <c r="F86" s="79">
        <v>0</v>
      </c>
      <c r="G86" s="79">
        <v>107.432372</v>
      </c>
      <c r="H86" s="98">
        <v>5</v>
      </c>
      <c r="I86" s="98">
        <v>43</v>
      </c>
      <c r="J86" s="138">
        <v>0.74318</v>
      </c>
      <c r="K86" s="104">
        <v>0</v>
      </c>
      <c r="L86" s="139">
        <v>0</v>
      </c>
      <c r="M86" s="139">
        <v>0</v>
      </c>
      <c r="N86" s="119">
        <v>237.99</v>
      </c>
      <c r="O86" s="140">
        <v>76</v>
      </c>
      <c r="P86" s="141">
        <v>3.9</v>
      </c>
      <c r="Q86" s="141">
        <v>6.046</v>
      </c>
      <c r="R86" s="168">
        <v>0</v>
      </c>
      <c r="S86" s="134">
        <v>0</v>
      </c>
      <c r="T86" s="168">
        <v>0</v>
      </c>
      <c r="U86" s="104">
        <v>0</v>
      </c>
    </row>
    <row r="87" s="1" customFormat="1" spans="1:21">
      <c r="A87" s="81" t="s">
        <v>38</v>
      </c>
      <c r="B87" s="74">
        <f t="shared" si="14"/>
        <v>741.08</v>
      </c>
      <c r="C87" s="76">
        <f>B87/B88*100</f>
        <v>22.4884229661992</v>
      </c>
      <c r="D87" s="98" t="s">
        <v>41</v>
      </c>
      <c r="E87" s="79">
        <v>159.28</v>
      </c>
      <c r="F87" s="79">
        <v>0</v>
      </c>
      <c r="G87" s="79">
        <v>126.32</v>
      </c>
      <c r="H87" s="98">
        <v>64.5</v>
      </c>
      <c r="I87" s="98">
        <v>517.3</v>
      </c>
      <c r="J87" s="138">
        <v>0</v>
      </c>
      <c r="K87" s="104">
        <v>0</v>
      </c>
      <c r="L87" s="139">
        <v>0</v>
      </c>
      <c r="M87" s="139">
        <v>0</v>
      </c>
      <c r="N87" s="119">
        <v>0</v>
      </c>
      <c r="O87" s="140">
        <v>129</v>
      </c>
      <c r="P87" s="141">
        <v>4</v>
      </c>
      <c r="Q87" s="141">
        <v>0</v>
      </c>
      <c r="R87" s="168">
        <v>0</v>
      </c>
      <c r="S87" s="134">
        <v>0</v>
      </c>
      <c r="T87" s="168">
        <v>0</v>
      </c>
      <c r="U87" s="104">
        <v>0</v>
      </c>
    </row>
    <row r="88" s="1" customFormat="1" spans="1:21">
      <c r="A88" s="81" t="s">
        <v>42</v>
      </c>
      <c r="B88" s="74">
        <f t="shared" si="14"/>
        <v>3295.384479</v>
      </c>
      <c r="C88" s="81"/>
      <c r="D88" s="74">
        <v>-4.93</v>
      </c>
      <c r="E88" s="74">
        <f t="shared" ref="E88:U88" si="15">SUM(E84:E87)</f>
        <v>1206.411299</v>
      </c>
      <c r="F88" s="74">
        <f t="shared" si="15"/>
        <v>0</v>
      </c>
      <c r="G88" s="74">
        <f t="shared" si="15"/>
        <v>478.832372</v>
      </c>
      <c r="H88" s="74">
        <f t="shared" si="15"/>
        <v>69.84</v>
      </c>
      <c r="I88" s="74">
        <f t="shared" si="15"/>
        <v>560.3</v>
      </c>
      <c r="J88" s="74">
        <f t="shared" si="15"/>
        <v>103.77318</v>
      </c>
      <c r="K88" s="74">
        <f t="shared" si="15"/>
        <v>0</v>
      </c>
      <c r="L88" s="74">
        <f t="shared" si="15"/>
        <v>0</v>
      </c>
      <c r="M88" s="74">
        <f t="shared" si="15"/>
        <v>0</v>
      </c>
      <c r="N88" s="74">
        <f t="shared" si="15"/>
        <v>1355.06</v>
      </c>
      <c r="O88" s="84">
        <f t="shared" si="15"/>
        <v>572</v>
      </c>
      <c r="P88" s="74">
        <f t="shared" si="15"/>
        <v>93.59</v>
      </c>
      <c r="Q88" s="74">
        <f t="shared" si="15"/>
        <v>908.946</v>
      </c>
      <c r="R88" s="74">
        <f t="shared" si="15"/>
        <v>904.77</v>
      </c>
      <c r="S88" s="134">
        <f t="shared" si="15"/>
        <v>0</v>
      </c>
      <c r="T88" s="74">
        <f t="shared" si="15"/>
        <v>0</v>
      </c>
      <c r="U88" s="74">
        <f t="shared" si="15"/>
        <v>0</v>
      </c>
    </row>
    <row r="89" s="1" customFormat="1" ht="17.4" spans="1:21">
      <c r="A89" s="94" t="s">
        <v>52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</row>
    <row r="90" s="1" customFormat="1" ht="14.45" customHeight="1" spans="1:21">
      <c r="A90" s="62" t="s">
        <v>4</v>
      </c>
      <c r="B90" s="62" t="s">
        <v>5</v>
      </c>
      <c r="C90" s="63" t="s">
        <v>6</v>
      </c>
      <c r="D90" s="64" t="s">
        <v>7</v>
      </c>
      <c r="E90" s="65" t="s">
        <v>8</v>
      </c>
      <c r="F90" s="65"/>
      <c r="G90" s="66"/>
      <c r="H90" s="67" t="s">
        <v>9</v>
      </c>
      <c r="I90" s="110"/>
      <c r="J90" s="63" t="s">
        <v>10</v>
      </c>
      <c r="K90" s="63" t="s">
        <v>11</v>
      </c>
      <c r="L90" s="111" t="s">
        <v>12</v>
      </c>
      <c r="M90" s="112"/>
      <c r="N90" s="62" t="s">
        <v>13</v>
      </c>
      <c r="O90" s="62" t="s">
        <v>14</v>
      </c>
      <c r="P90" s="63" t="s">
        <v>44</v>
      </c>
      <c r="Q90" s="63" t="s">
        <v>16</v>
      </c>
      <c r="R90" s="63" t="s">
        <v>17</v>
      </c>
      <c r="S90" s="67" t="s">
        <v>18</v>
      </c>
      <c r="T90" s="110"/>
      <c r="U90" s="62" t="s">
        <v>19</v>
      </c>
    </row>
    <row r="91" s="1" customFormat="1" ht="32.4" spans="1:21">
      <c r="A91" s="68"/>
      <c r="B91" s="68"/>
      <c r="C91" s="69"/>
      <c r="D91" s="70"/>
      <c r="E91" s="71" t="s">
        <v>8</v>
      </c>
      <c r="F91" s="71" t="s">
        <v>20</v>
      </c>
      <c r="G91" s="72" t="s">
        <v>21</v>
      </c>
      <c r="H91" s="73" t="s">
        <v>22</v>
      </c>
      <c r="I91" s="73" t="s">
        <v>23</v>
      </c>
      <c r="J91" s="69"/>
      <c r="K91" s="69"/>
      <c r="L91" s="73" t="s">
        <v>24</v>
      </c>
      <c r="M91" s="73" t="s">
        <v>25</v>
      </c>
      <c r="N91" s="68"/>
      <c r="O91" s="68"/>
      <c r="P91" s="69"/>
      <c r="Q91" s="69"/>
      <c r="R91" s="69"/>
      <c r="S91" s="155" t="s">
        <v>26</v>
      </c>
      <c r="T91" s="155" t="s">
        <v>27</v>
      </c>
      <c r="U91" s="68"/>
    </row>
    <row r="92" s="1" customFormat="1" spans="1:21">
      <c r="A92" s="81" t="s">
        <v>28</v>
      </c>
      <c r="B92" s="74">
        <f t="shared" ref="B92:B105" si="16">SUM(H92:N92)+E92+F92</f>
        <v>7435.339131</v>
      </c>
      <c r="C92" s="76">
        <f>B92/B105*100</f>
        <v>10.5663717343843</v>
      </c>
      <c r="D92" s="76">
        <v>37.9646002920596</v>
      </c>
      <c r="E92" s="74">
        <v>966.09</v>
      </c>
      <c r="F92" s="74">
        <v>0</v>
      </c>
      <c r="G92" s="74">
        <v>211.91</v>
      </c>
      <c r="H92" s="74">
        <v>85.97</v>
      </c>
      <c r="I92" s="188">
        <v>3261.019131</v>
      </c>
      <c r="J92" s="76">
        <v>98.174</v>
      </c>
      <c r="K92" s="76">
        <v>13.446</v>
      </c>
      <c r="L92" s="102">
        <v>0</v>
      </c>
      <c r="M92" s="101">
        <v>0</v>
      </c>
      <c r="N92" s="101">
        <v>3010.64</v>
      </c>
      <c r="O92" s="102">
        <v>659</v>
      </c>
      <c r="P92" s="91">
        <v>97.08</v>
      </c>
      <c r="Q92" s="91">
        <v>1319.21</v>
      </c>
      <c r="R92" s="101">
        <v>1348.82</v>
      </c>
      <c r="S92" s="150">
        <v>642</v>
      </c>
      <c r="T92" s="91">
        <v>1061.56</v>
      </c>
      <c r="U92" s="167">
        <v>48.23</v>
      </c>
    </row>
    <row r="93" s="1" customFormat="1" spans="1:22">
      <c r="A93" s="81" t="s">
        <v>29</v>
      </c>
      <c r="B93" s="74">
        <f t="shared" si="16"/>
        <v>10262.47</v>
      </c>
      <c r="C93" s="76">
        <f>B93/B105*100</f>
        <v>14.5840117071274</v>
      </c>
      <c r="D93" s="76">
        <v>37.0194624949431</v>
      </c>
      <c r="E93" s="74">
        <v>3043.04</v>
      </c>
      <c r="F93" s="74">
        <v>0</v>
      </c>
      <c r="G93" s="74">
        <v>1758.83</v>
      </c>
      <c r="H93" s="74">
        <v>0</v>
      </c>
      <c r="I93" s="74">
        <v>0</v>
      </c>
      <c r="J93" s="122">
        <v>146.22</v>
      </c>
      <c r="K93" s="122">
        <v>184.37</v>
      </c>
      <c r="L93" s="102">
        <v>0</v>
      </c>
      <c r="M93" s="102">
        <v>0</v>
      </c>
      <c r="N93" s="122">
        <v>6888.84</v>
      </c>
      <c r="O93" s="84">
        <v>1562</v>
      </c>
      <c r="P93" s="74">
        <v>61.48</v>
      </c>
      <c r="Q93" s="74">
        <v>520.03</v>
      </c>
      <c r="R93" s="91">
        <v>242.77</v>
      </c>
      <c r="S93" s="102">
        <v>0</v>
      </c>
      <c r="T93" s="102">
        <v>0</v>
      </c>
      <c r="U93" s="102">
        <v>0</v>
      </c>
      <c r="V93" s="1">
        <v>0</v>
      </c>
    </row>
    <row r="94" s="1" customFormat="1" spans="1:21">
      <c r="A94" s="81" t="s">
        <v>30</v>
      </c>
      <c r="B94" s="175">
        <f t="shared" si="16"/>
        <v>822.21445</v>
      </c>
      <c r="C94" s="76">
        <f>B94/B105*100</f>
        <v>1.16845020395376</v>
      </c>
      <c r="D94" s="96">
        <v>-14.2452625825031</v>
      </c>
      <c r="E94" s="176">
        <v>251.1019</v>
      </c>
      <c r="F94" s="176">
        <v>1.3797</v>
      </c>
      <c r="G94" s="176">
        <v>76.9001</v>
      </c>
      <c r="H94" s="133">
        <v>71.2</v>
      </c>
      <c r="I94" s="133">
        <v>0</v>
      </c>
      <c r="J94" s="133">
        <v>38.05285</v>
      </c>
      <c r="K94" s="134">
        <v>0</v>
      </c>
      <c r="L94" s="135">
        <v>0</v>
      </c>
      <c r="M94" s="134">
        <v>0</v>
      </c>
      <c r="N94" s="144">
        <v>460.48</v>
      </c>
      <c r="O94" s="189">
        <v>39</v>
      </c>
      <c r="P94" s="190">
        <v>58.28</v>
      </c>
      <c r="Q94" s="190">
        <v>1419.32</v>
      </c>
      <c r="R94" s="134">
        <v>3857.25</v>
      </c>
      <c r="S94" s="134">
        <v>56</v>
      </c>
      <c r="T94" s="134">
        <v>106.4</v>
      </c>
      <c r="U94" s="197">
        <v>68.4</v>
      </c>
    </row>
    <row r="95" s="1" customFormat="1" spans="1:21">
      <c r="A95" s="81" t="s">
        <v>31</v>
      </c>
      <c r="B95" s="175">
        <f t="shared" si="16"/>
        <v>1490.87</v>
      </c>
      <c r="C95" s="76">
        <f>B95/B105*100</f>
        <v>2.11867762184007</v>
      </c>
      <c r="D95" s="88">
        <v>-12.2454985843865</v>
      </c>
      <c r="E95" s="74">
        <v>108.7</v>
      </c>
      <c r="F95" s="74">
        <v>0</v>
      </c>
      <c r="G95" s="74">
        <v>96.1</v>
      </c>
      <c r="H95" s="101">
        <v>53.05</v>
      </c>
      <c r="I95" s="84">
        <v>0</v>
      </c>
      <c r="J95" s="74">
        <v>3.12</v>
      </c>
      <c r="K95" s="102">
        <v>0</v>
      </c>
      <c r="L95" s="102">
        <v>0</v>
      </c>
      <c r="M95" s="102">
        <v>0</v>
      </c>
      <c r="N95" s="101">
        <v>1326</v>
      </c>
      <c r="O95" s="102">
        <v>172</v>
      </c>
      <c r="P95" s="91">
        <v>6.23</v>
      </c>
      <c r="Q95" s="91">
        <v>1423.67</v>
      </c>
      <c r="R95" s="91">
        <v>185.03</v>
      </c>
      <c r="S95" s="102">
        <v>0</v>
      </c>
      <c r="T95" s="102">
        <v>0</v>
      </c>
      <c r="U95" s="74">
        <v>31.26</v>
      </c>
    </row>
    <row r="96" s="1" customFormat="1" spans="1:21">
      <c r="A96" s="81" t="s">
        <v>32</v>
      </c>
      <c r="B96" s="175">
        <f t="shared" si="16"/>
        <v>5416.865966</v>
      </c>
      <c r="C96" s="76">
        <f>B96/B105*100</f>
        <v>7.69791645325971</v>
      </c>
      <c r="D96" s="138">
        <v>42.2246450400389</v>
      </c>
      <c r="E96" s="79">
        <v>1409.157326</v>
      </c>
      <c r="F96" s="79">
        <v>32.7044</v>
      </c>
      <c r="G96" s="79">
        <v>959.931154</v>
      </c>
      <c r="H96" s="98">
        <v>60</v>
      </c>
      <c r="I96" s="98">
        <v>2784.1</v>
      </c>
      <c r="J96" s="138">
        <v>4.82424</v>
      </c>
      <c r="K96" s="104">
        <v>0</v>
      </c>
      <c r="L96" s="139">
        <v>0</v>
      </c>
      <c r="M96" s="139">
        <v>0</v>
      </c>
      <c r="N96" s="119">
        <v>1126.08</v>
      </c>
      <c r="O96" s="140">
        <v>556</v>
      </c>
      <c r="P96" s="141">
        <v>13.3</v>
      </c>
      <c r="Q96" s="141">
        <v>159.7656</v>
      </c>
      <c r="R96" s="168">
        <v>110.38</v>
      </c>
      <c r="S96" s="150">
        <v>235</v>
      </c>
      <c r="T96" s="168">
        <v>50.32</v>
      </c>
      <c r="U96" s="104">
        <v>0</v>
      </c>
    </row>
    <row r="97" s="1" customFormat="1" spans="1:21">
      <c r="A97" s="81" t="s">
        <v>33</v>
      </c>
      <c r="B97" s="175">
        <f t="shared" si="16"/>
        <v>5638.25</v>
      </c>
      <c r="C97" s="76">
        <f>B97/B105*100</f>
        <v>8.01252564029042</v>
      </c>
      <c r="D97" s="177">
        <v>-29.9910226594037</v>
      </c>
      <c r="E97" s="153">
        <v>214.93</v>
      </c>
      <c r="F97" s="153">
        <v>426.69</v>
      </c>
      <c r="G97" s="153">
        <v>162.77</v>
      </c>
      <c r="H97" s="153">
        <v>430.31</v>
      </c>
      <c r="I97" s="153">
        <v>4196.09</v>
      </c>
      <c r="J97" s="191">
        <v>4.62</v>
      </c>
      <c r="K97" s="109">
        <v>0</v>
      </c>
      <c r="L97" s="109">
        <v>0</v>
      </c>
      <c r="M97" s="109">
        <v>0</v>
      </c>
      <c r="N97" s="153">
        <v>365.61</v>
      </c>
      <c r="O97" s="192">
        <v>216</v>
      </c>
      <c r="P97" s="153">
        <v>41.75</v>
      </c>
      <c r="Q97" s="153">
        <v>588.13</v>
      </c>
      <c r="R97" s="153">
        <v>1510.4</v>
      </c>
      <c r="S97" s="150">
        <v>5</v>
      </c>
      <c r="T97" s="153">
        <v>43.8</v>
      </c>
      <c r="U97" s="109">
        <v>0</v>
      </c>
    </row>
    <row r="98" s="1" customFormat="1" spans="1:21">
      <c r="A98" s="81" t="s">
        <v>34</v>
      </c>
      <c r="B98" s="175">
        <f t="shared" si="16"/>
        <v>6938.3</v>
      </c>
      <c r="C98" s="76">
        <f>B98/B105*100</f>
        <v>9.86002867024822</v>
      </c>
      <c r="D98" s="88">
        <v>-73.728840192455</v>
      </c>
      <c r="E98" s="91">
        <v>118</v>
      </c>
      <c r="F98" s="91">
        <v>0</v>
      </c>
      <c r="G98" s="91">
        <v>104.23</v>
      </c>
      <c r="H98" s="101">
        <v>786.3</v>
      </c>
      <c r="I98" s="101">
        <v>5224</v>
      </c>
      <c r="J98" s="101">
        <v>10.04</v>
      </c>
      <c r="K98" s="84">
        <v>0</v>
      </c>
      <c r="L98" s="84">
        <v>0</v>
      </c>
      <c r="M98" s="84">
        <v>0</v>
      </c>
      <c r="N98" s="101">
        <v>799.96</v>
      </c>
      <c r="O98" s="193">
        <v>146</v>
      </c>
      <c r="P98" s="101">
        <v>17.8</v>
      </c>
      <c r="Q98" s="101">
        <v>1903.19</v>
      </c>
      <c r="R98" s="101">
        <v>8192.81</v>
      </c>
      <c r="S98" s="150">
        <v>35</v>
      </c>
      <c r="T98" s="101">
        <v>173.08</v>
      </c>
      <c r="U98" s="101">
        <v>25.17</v>
      </c>
    </row>
    <row r="99" s="1" customFormat="1" spans="1:21">
      <c r="A99" s="81" t="s">
        <v>35</v>
      </c>
      <c r="B99" s="175">
        <f t="shared" si="16"/>
        <v>5566.4</v>
      </c>
      <c r="C99" s="76">
        <f>B99/B105*100</f>
        <v>7.91041949614022</v>
      </c>
      <c r="D99" s="88">
        <v>78.9678099720925</v>
      </c>
      <c r="E99" s="102">
        <v>0</v>
      </c>
      <c r="F99" s="102">
        <v>0</v>
      </c>
      <c r="G99" s="102">
        <v>0</v>
      </c>
      <c r="H99" s="88">
        <v>118.4</v>
      </c>
      <c r="I99" s="88">
        <v>5345</v>
      </c>
      <c r="J99" s="102">
        <v>0</v>
      </c>
      <c r="K99" s="102">
        <v>0</v>
      </c>
      <c r="L99" s="102">
        <v>0</v>
      </c>
      <c r="M99" s="102">
        <v>0</v>
      </c>
      <c r="N99" s="101">
        <v>103</v>
      </c>
      <c r="O99" s="102">
        <v>24</v>
      </c>
      <c r="P99" s="102">
        <v>0</v>
      </c>
      <c r="Q99" s="102">
        <v>0</v>
      </c>
      <c r="R99" s="91">
        <v>0</v>
      </c>
      <c r="S99" s="102">
        <v>0</v>
      </c>
      <c r="T99" s="102">
        <v>0</v>
      </c>
      <c r="U99" s="102">
        <v>0</v>
      </c>
    </row>
    <row r="100" s="1" customFormat="1" spans="1:21">
      <c r="A100" s="81" t="s">
        <v>36</v>
      </c>
      <c r="B100" s="175">
        <f t="shared" si="16"/>
        <v>1415.85</v>
      </c>
      <c r="C100" s="76">
        <f>B100/B105*100</f>
        <v>2.0120665858742</v>
      </c>
      <c r="D100" s="86">
        <v>-92.2902799316942</v>
      </c>
      <c r="E100" s="87">
        <v>71.7</v>
      </c>
      <c r="F100" s="87">
        <v>0</v>
      </c>
      <c r="G100" s="87">
        <v>47</v>
      </c>
      <c r="H100" s="87">
        <v>25</v>
      </c>
      <c r="I100" s="86">
        <v>1063</v>
      </c>
      <c r="J100" s="87">
        <v>0</v>
      </c>
      <c r="K100" s="194">
        <v>0</v>
      </c>
      <c r="L100" s="127">
        <v>0</v>
      </c>
      <c r="M100" s="127">
        <v>0</v>
      </c>
      <c r="N100" s="126">
        <v>256.15</v>
      </c>
      <c r="O100" s="127">
        <v>188</v>
      </c>
      <c r="P100" s="151">
        <v>0</v>
      </c>
      <c r="Q100" s="151">
        <v>0</v>
      </c>
      <c r="R100" s="127">
        <v>2012.6</v>
      </c>
      <c r="S100" s="127">
        <v>0</v>
      </c>
      <c r="T100" s="127">
        <v>0</v>
      </c>
      <c r="U100" s="87">
        <v>0</v>
      </c>
    </row>
    <row r="101" s="1" customFormat="1" spans="1:21">
      <c r="A101" s="81" t="s">
        <v>37</v>
      </c>
      <c r="B101" s="175">
        <f t="shared" si="16"/>
        <v>10965.7</v>
      </c>
      <c r="C101" s="76">
        <f>B101/B105*100</f>
        <v>15.5833729284322</v>
      </c>
      <c r="D101" s="88">
        <v>63.2762759006796</v>
      </c>
      <c r="E101" s="101">
        <v>85</v>
      </c>
      <c r="F101" s="101">
        <v>0</v>
      </c>
      <c r="G101" s="101">
        <v>29.27</v>
      </c>
      <c r="H101" s="115">
        <v>404</v>
      </c>
      <c r="I101" s="101">
        <v>10132.4</v>
      </c>
      <c r="J101" s="101">
        <v>0</v>
      </c>
      <c r="K101" s="102">
        <v>0</v>
      </c>
      <c r="L101" s="102">
        <v>0</v>
      </c>
      <c r="M101" s="102">
        <v>0</v>
      </c>
      <c r="N101" s="101">
        <v>344.3</v>
      </c>
      <c r="O101" s="102">
        <v>129</v>
      </c>
      <c r="P101" s="102">
        <v>8.3</v>
      </c>
      <c r="Q101" s="102">
        <v>0</v>
      </c>
      <c r="R101" s="102">
        <v>5756.28</v>
      </c>
      <c r="S101" s="102">
        <v>6</v>
      </c>
      <c r="T101" s="102">
        <v>38.5</v>
      </c>
      <c r="U101" s="101">
        <v>2.7</v>
      </c>
    </row>
    <row r="102" s="1" customFormat="1" spans="1:21">
      <c r="A102" s="81" t="s">
        <v>38</v>
      </c>
      <c r="B102" s="175">
        <f t="shared" si="16"/>
        <v>11747.46</v>
      </c>
      <c r="C102" s="76">
        <f>B102/B105*100</f>
        <v>16.694333252035</v>
      </c>
      <c r="D102" s="88">
        <v>-55.7972661376744</v>
      </c>
      <c r="E102" s="91">
        <v>741.27</v>
      </c>
      <c r="F102" s="91">
        <v>0</v>
      </c>
      <c r="G102" s="91">
        <v>606.59</v>
      </c>
      <c r="H102" s="91">
        <v>882.6</v>
      </c>
      <c r="I102" s="91">
        <v>9869.8</v>
      </c>
      <c r="J102" s="91">
        <v>52</v>
      </c>
      <c r="K102" s="150">
        <v>0</v>
      </c>
      <c r="L102" s="150">
        <v>0</v>
      </c>
      <c r="M102" s="150">
        <v>0</v>
      </c>
      <c r="N102" s="150">
        <v>201.79</v>
      </c>
      <c r="O102" s="115">
        <v>716</v>
      </c>
      <c r="P102" s="91">
        <v>58.09</v>
      </c>
      <c r="Q102" s="91">
        <v>248.3</v>
      </c>
      <c r="R102" s="91">
        <v>4842.05</v>
      </c>
      <c r="S102" s="150">
        <v>6</v>
      </c>
      <c r="T102" s="91">
        <v>46.86</v>
      </c>
      <c r="U102" s="91">
        <v>31.65</v>
      </c>
    </row>
    <row r="103" s="1" customFormat="1" spans="1:21">
      <c r="A103" s="81" t="s">
        <v>39</v>
      </c>
      <c r="B103" s="175">
        <f t="shared" si="16"/>
        <v>2642.3</v>
      </c>
      <c r="C103" s="76">
        <f>B103/B105*100</f>
        <v>3.7549765440233</v>
      </c>
      <c r="D103" s="88">
        <v>-64.959588750255</v>
      </c>
      <c r="E103" s="178">
        <v>0</v>
      </c>
      <c r="F103" s="178">
        <v>0</v>
      </c>
      <c r="G103" s="178">
        <v>0</v>
      </c>
      <c r="H103" s="90">
        <v>337.6</v>
      </c>
      <c r="I103" s="92">
        <v>2199.1</v>
      </c>
      <c r="J103" s="90">
        <v>0</v>
      </c>
      <c r="K103" s="195">
        <v>0</v>
      </c>
      <c r="L103" s="195">
        <v>0</v>
      </c>
      <c r="M103" s="195">
        <v>0</v>
      </c>
      <c r="N103" s="115">
        <v>105.6</v>
      </c>
      <c r="O103" s="115">
        <v>4</v>
      </c>
      <c r="P103" s="115">
        <v>0</v>
      </c>
      <c r="Q103" s="115">
        <v>0</v>
      </c>
      <c r="R103" s="115">
        <v>394.18</v>
      </c>
      <c r="S103" s="198">
        <v>1</v>
      </c>
      <c r="T103" s="88">
        <v>10</v>
      </c>
      <c r="U103" s="88">
        <v>0.0005</v>
      </c>
    </row>
    <row r="104" s="1" customFormat="1" spans="1:21">
      <c r="A104" s="81" t="s">
        <v>40</v>
      </c>
      <c r="B104" s="175">
        <f t="shared" si="16"/>
        <v>25.93</v>
      </c>
      <c r="C104" s="76">
        <f>B104/B105*100</f>
        <v>0.036849162391297</v>
      </c>
      <c r="D104" s="88" t="s">
        <v>41</v>
      </c>
      <c r="E104" s="89">
        <v>25.93</v>
      </c>
      <c r="F104" s="89">
        <v>0</v>
      </c>
      <c r="G104" s="89">
        <v>25.93</v>
      </c>
      <c r="H104" s="90">
        <v>0</v>
      </c>
      <c r="I104" s="92">
        <v>0</v>
      </c>
      <c r="J104" s="90">
        <v>0</v>
      </c>
      <c r="K104" s="195">
        <v>0</v>
      </c>
      <c r="L104" s="195">
        <v>0</v>
      </c>
      <c r="M104" s="195">
        <v>0</v>
      </c>
      <c r="N104" s="115">
        <v>0</v>
      </c>
      <c r="O104" s="115">
        <v>102</v>
      </c>
      <c r="P104" s="115">
        <v>0</v>
      </c>
      <c r="Q104" s="115">
        <v>0</v>
      </c>
      <c r="R104" s="115">
        <v>0</v>
      </c>
      <c r="S104" s="198">
        <v>0</v>
      </c>
      <c r="T104" s="88">
        <v>0</v>
      </c>
      <c r="U104" s="88">
        <v>3.74</v>
      </c>
    </row>
    <row r="105" s="1" customFormat="1" spans="1:21">
      <c r="A105" s="81" t="s">
        <v>42</v>
      </c>
      <c r="B105" s="175">
        <f t="shared" si="16"/>
        <v>70367.949547</v>
      </c>
      <c r="C105" s="76"/>
      <c r="D105" s="76">
        <v>-38.26</v>
      </c>
      <c r="E105" s="74">
        <f t="shared" ref="E105:U105" si="17">SUM(E92:E104)</f>
        <v>7034.919226</v>
      </c>
      <c r="F105" s="74">
        <f t="shared" si="17"/>
        <v>460.7741</v>
      </c>
      <c r="G105" s="74">
        <f t="shared" si="17"/>
        <v>4079.461254</v>
      </c>
      <c r="H105" s="74">
        <f t="shared" si="17"/>
        <v>3254.43</v>
      </c>
      <c r="I105" s="74">
        <f t="shared" si="17"/>
        <v>44074.509131</v>
      </c>
      <c r="J105" s="74">
        <f t="shared" si="17"/>
        <v>357.05109</v>
      </c>
      <c r="K105" s="74">
        <f t="shared" si="17"/>
        <v>197.816</v>
      </c>
      <c r="L105" s="74">
        <f t="shared" si="17"/>
        <v>0</v>
      </c>
      <c r="M105" s="74">
        <f t="shared" si="17"/>
        <v>0</v>
      </c>
      <c r="N105" s="74">
        <f t="shared" si="17"/>
        <v>14988.45</v>
      </c>
      <c r="O105" s="84">
        <f t="shared" si="17"/>
        <v>4513</v>
      </c>
      <c r="P105" s="74">
        <f t="shared" si="17"/>
        <v>362.31</v>
      </c>
      <c r="Q105" s="74">
        <f t="shared" si="17"/>
        <v>7581.6156</v>
      </c>
      <c r="R105" s="74">
        <f t="shared" si="17"/>
        <v>28452.57</v>
      </c>
      <c r="S105" s="84">
        <f t="shared" si="17"/>
        <v>986</v>
      </c>
      <c r="T105" s="74">
        <f t="shared" si="17"/>
        <v>1530.52</v>
      </c>
      <c r="U105" s="74">
        <f t="shared" si="17"/>
        <v>211.1505</v>
      </c>
    </row>
    <row r="106" s="1" customFormat="1" spans="1:21">
      <c r="A106" s="179"/>
      <c r="B106" s="180"/>
      <c r="C106" s="179"/>
      <c r="D106" s="179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96"/>
      <c r="P106" s="196"/>
      <c r="Q106" s="196"/>
      <c r="R106" s="196"/>
      <c r="S106" s="196"/>
      <c r="T106" s="180"/>
      <c r="U106" s="180"/>
    </row>
    <row r="107" s="1" customFormat="1" ht="15.6" spans="1:21">
      <c r="A107" s="156" t="s">
        <v>53</v>
      </c>
      <c r="B107" s="181">
        <f>B105+B88+B80+B72+B65+B55+B44+B31</f>
        <v>124606.267429</v>
      </c>
      <c r="C107" s="181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66"/>
    </row>
    <row r="108" s="1" customFormat="1" ht="15.6" spans="1:21">
      <c r="A108" s="156"/>
      <c r="B108" s="182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2"/>
      <c r="U108" s="166"/>
    </row>
    <row r="109" s="1" customFormat="1" spans="1:20">
      <c r="A109" s="183" t="s">
        <v>28</v>
      </c>
      <c r="B109" s="184">
        <f>B92+B76+B69+B59+B48+B35+B24</f>
        <v>30792.769242</v>
      </c>
      <c r="C109" s="185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66"/>
      <c r="T109" s="166"/>
    </row>
    <row r="110" s="1" customFormat="1" spans="1:20">
      <c r="A110" s="183" t="s">
        <v>54</v>
      </c>
      <c r="B110" s="184">
        <f>B93+B84+B77+B70+B60+B49+B36+B25</f>
        <v>17901.87</v>
      </c>
      <c r="C110" s="185"/>
      <c r="D110" s="183"/>
      <c r="H110" s="183"/>
      <c r="I110" s="183"/>
      <c r="J110" s="183"/>
      <c r="K110" s="183"/>
      <c r="L110" s="185"/>
      <c r="M110" s="185"/>
      <c r="N110" s="183"/>
      <c r="O110" s="183"/>
      <c r="P110" s="183"/>
      <c r="Q110" s="183"/>
      <c r="R110" s="183"/>
      <c r="S110" s="166"/>
      <c r="T110" s="166"/>
    </row>
    <row r="111" s="1" customFormat="1" spans="1:20">
      <c r="A111" s="183" t="s">
        <v>30</v>
      </c>
      <c r="B111" s="184">
        <f>B94+B85+B61+B50+B37+B26</f>
        <v>3657.26921</v>
      </c>
      <c r="C111" s="185"/>
      <c r="D111" s="183"/>
      <c r="H111" s="183"/>
      <c r="I111" s="183"/>
      <c r="J111" s="183"/>
      <c r="K111" s="183"/>
      <c r="L111" s="185"/>
      <c r="M111" s="185"/>
      <c r="N111" s="183"/>
      <c r="O111" s="183"/>
      <c r="P111" s="183"/>
      <c r="Q111" s="183"/>
      <c r="R111" s="183"/>
      <c r="S111" s="166"/>
      <c r="T111" s="166"/>
    </row>
    <row r="112" s="1" customFormat="1" spans="1:20">
      <c r="A112" s="183" t="s">
        <v>31</v>
      </c>
      <c r="B112" s="184">
        <f>B95+B64+B38+B27</f>
        <v>2420.295307</v>
      </c>
      <c r="C112" s="185"/>
      <c r="D112" s="183"/>
      <c r="H112" s="183"/>
      <c r="I112" s="183"/>
      <c r="J112" s="183"/>
      <c r="K112" s="183"/>
      <c r="L112" s="185"/>
      <c r="M112" s="185"/>
      <c r="N112" s="183"/>
      <c r="O112" s="183"/>
      <c r="P112" s="183"/>
      <c r="Q112" s="183"/>
      <c r="R112" s="183"/>
      <c r="S112" s="166"/>
      <c r="T112" s="166"/>
    </row>
    <row r="113" s="1" customFormat="1" spans="1:20">
      <c r="A113" s="183" t="s">
        <v>32</v>
      </c>
      <c r="B113" s="184">
        <f>B96+B86+B78+B71+B62+B51+B39+B28</f>
        <v>15067.47427</v>
      </c>
      <c r="C113" s="185"/>
      <c r="D113" s="183"/>
      <c r="E113" s="3"/>
      <c r="H113" s="183"/>
      <c r="I113" s="183"/>
      <c r="J113" s="183"/>
      <c r="K113" s="183"/>
      <c r="L113" s="185"/>
      <c r="M113" s="185"/>
      <c r="N113" s="183"/>
      <c r="O113" s="183"/>
      <c r="P113" s="183"/>
      <c r="Q113" s="183"/>
      <c r="R113" s="183"/>
      <c r="S113" s="166"/>
      <c r="T113" s="166"/>
    </row>
    <row r="114" s="1" customFormat="1" spans="1:20">
      <c r="A114" s="183" t="s">
        <v>33</v>
      </c>
      <c r="B114" s="184">
        <f>B97+B63+B52+B40+B29</f>
        <v>11720.1804</v>
      </c>
      <c r="C114" s="185"/>
      <c r="D114" s="183"/>
      <c r="H114" s="183"/>
      <c r="I114" s="183"/>
      <c r="J114" s="183"/>
      <c r="K114" s="183"/>
      <c r="L114" s="185"/>
      <c r="M114" s="185"/>
      <c r="N114" s="183"/>
      <c r="O114" s="183"/>
      <c r="P114" s="183"/>
      <c r="Q114" s="183"/>
      <c r="R114" s="183"/>
      <c r="S114" s="166"/>
      <c r="T114" s="166"/>
    </row>
    <row r="115" s="1" customFormat="1" ht="15.6" spans="1:20">
      <c r="A115" s="183" t="s">
        <v>34</v>
      </c>
      <c r="B115" s="184">
        <f>B98+B53+B41+B30</f>
        <v>7066.489</v>
      </c>
      <c r="C115" s="157"/>
      <c r="D115" s="183"/>
      <c r="H115" s="183"/>
      <c r="I115" s="154"/>
      <c r="J115" s="154"/>
      <c r="K115" s="154"/>
      <c r="L115" s="185"/>
      <c r="M115" s="185"/>
      <c r="N115" s="183"/>
      <c r="O115" s="154"/>
      <c r="P115" s="154"/>
      <c r="Q115" s="154"/>
      <c r="R115" s="154"/>
      <c r="S115" s="166"/>
      <c r="T115" s="166"/>
    </row>
    <row r="116" s="1" customFormat="1" ht="15.6" spans="1:20">
      <c r="A116" s="183" t="s">
        <v>35</v>
      </c>
      <c r="B116" s="184">
        <f>B99+B42+B79</f>
        <v>5566.4</v>
      </c>
      <c r="C116" s="157"/>
      <c r="D116" s="154"/>
      <c r="H116" s="183"/>
      <c r="I116" s="154"/>
      <c r="J116" s="154"/>
      <c r="K116" s="154"/>
      <c r="L116" s="185"/>
      <c r="M116" s="185"/>
      <c r="N116" s="183"/>
      <c r="O116" s="154"/>
      <c r="P116" s="154"/>
      <c r="Q116" s="154"/>
      <c r="R116" s="154"/>
      <c r="S116" s="166"/>
      <c r="T116" s="166"/>
    </row>
    <row r="117" s="1" customFormat="1" ht="15.6" spans="1:20">
      <c r="A117" s="183" t="s">
        <v>36</v>
      </c>
      <c r="B117" s="184">
        <f>B100+B54+I111</f>
        <v>1588.85</v>
      </c>
      <c r="C117" s="157"/>
      <c r="D117" s="154"/>
      <c r="H117" s="183"/>
      <c r="I117" s="154"/>
      <c r="J117" s="154"/>
      <c r="K117" s="154"/>
      <c r="L117" s="185"/>
      <c r="M117" s="185"/>
      <c r="N117" s="183"/>
      <c r="O117" s="154"/>
      <c r="P117" s="154"/>
      <c r="Q117" s="154"/>
      <c r="R117" s="154"/>
      <c r="S117" s="166"/>
      <c r="T117" s="166"/>
    </row>
    <row r="118" s="1" customFormat="1" ht="15.6" spans="1:18">
      <c r="A118" s="183" t="s">
        <v>37</v>
      </c>
      <c r="B118" s="184">
        <f t="shared" ref="B118:B121" si="18">B101</f>
        <v>10965.7</v>
      </c>
      <c r="C118" s="157"/>
      <c r="D118" s="154"/>
      <c r="H118" s="183"/>
      <c r="I118" s="154"/>
      <c r="J118" s="154"/>
      <c r="K118" s="154"/>
      <c r="L118" s="185"/>
      <c r="M118" s="183"/>
      <c r="N118" s="183"/>
      <c r="O118" s="154"/>
      <c r="P118" s="154"/>
      <c r="Q118" s="154"/>
      <c r="R118" s="154"/>
    </row>
    <row r="119" s="1" customFormat="1" ht="15.6" spans="1:18">
      <c r="A119" s="183" t="s">
        <v>38</v>
      </c>
      <c r="B119" s="184">
        <f>B102+B43+B87</f>
        <v>15190.74</v>
      </c>
      <c r="C119" s="157"/>
      <c r="D119" s="154"/>
      <c r="H119" s="183"/>
      <c r="I119" s="154"/>
      <c r="J119" s="154"/>
      <c r="K119" s="154"/>
      <c r="L119" s="183"/>
      <c r="M119" s="183"/>
      <c r="N119" s="183"/>
      <c r="O119" s="154"/>
      <c r="P119" s="154"/>
      <c r="Q119" s="154"/>
      <c r="R119" s="154"/>
    </row>
    <row r="120" s="1" customFormat="1" ht="15.6" spans="1:18">
      <c r="A120" s="183" t="s">
        <v>39</v>
      </c>
      <c r="B120" s="184">
        <f t="shared" si="18"/>
        <v>2642.3</v>
      </c>
      <c r="C120" s="157"/>
      <c r="D120" s="154"/>
      <c r="H120" s="183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</row>
    <row r="121" s="1" customFormat="1" ht="15.6" spans="1:18">
      <c r="A121" s="183" t="s">
        <v>40</v>
      </c>
      <c r="B121" s="184">
        <f t="shared" si="18"/>
        <v>25.93</v>
      </c>
      <c r="C121" s="157"/>
      <c r="D121" s="154"/>
      <c r="H121" s="183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</row>
    <row r="122" s="1" customFormat="1" ht="15.6" spans="1:18">
      <c r="A122" s="154" t="s">
        <v>42</v>
      </c>
      <c r="B122" s="186">
        <f>SUM(B109:B121)</f>
        <v>124606.267429</v>
      </c>
      <c r="C122" s="186"/>
      <c r="D122" s="154"/>
      <c r="E122" s="185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B107:C107"/>
    <mergeCell ref="B122:C122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75" right="0.75" top="1" bottom="1" header="0.509722222222222" footer="0.50972222222222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02"/>
  <sheetViews>
    <sheetView tabSelected="1" workbookViewId="0">
      <selection activeCell="A1" sqref="$A1:$XFD65536"/>
    </sheetView>
  </sheetViews>
  <sheetFormatPr defaultColWidth="9" defaultRowHeight="14.4"/>
  <cols>
    <col min="1" max="1" width="9" style="1"/>
    <col min="2" max="2" width="11.8796296296296" style="1"/>
    <col min="3" max="5" width="9" style="1"/>
    <col min="6" max="6" width="10.25" style="1" customWidth="1"/>
    <col min="7" max="9" width="9.62962962962963" style="1"/>
    <col min="10" max="12" width="9" style="1"/>
    <col min="13" max="13" width="13" style="1"/>
    <col min="14" max="14" width="10.25" style="1" customWidth="1"/>
    <col min="15" max="15" width="9" style="1"/>
    <col min="16" max="16" width="10.6296296296296" style="1"/>
    <col min="17" max="17" width="9" style="3" customWidth="1"/>
    <col min="18" max="21" width="9" style="1"/>
    <col min="22" max="22" width="9.37962962962963" style="1" customWidth="1"/>
    <col min="23" max="23" width="9.62962962962963" style="1"/>
    <col min="24" max="24" width="9.25" style="1" customWidth="1"/>
    <col min="25" max="25" width="11.75" style="1"/>
    <col min="26" max="16384" width="9" style="1"/>
  </cols>
  <sheetData>
    <row r="1" s="1" customFormat="1" ht="20.4" spans="1:26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0"/>
      <c r="R1" s="4"/>
      <c r="S1" s="4"/>
      <c r="T1" s="4"/>
      <c r="U1" s="4"/>
      <c r="V1" s="4"/>
      <c r="W1" s="4"/>
      <c r="X1" s="4"/>
      <c r="Y1" s="4"/>
      <c r="Z1" s="4"/>
    </row>
    <row r="2" s="1" customFormat="1" spans="1:26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  <c r="R2" s="5"/>
      <c r="S2" s="5"/>
      <c r="T2" s="5"/>
      <c r="U2" s="5"/>
      <c r="V2" s="5"/>
      <c r="W2" s="5"/>
      <c r="X2" s="5"/>
      <c r="Y2" s="5"/>
      <c r="Z2" s="5"/>
    </row>
    <row r="3" s="1" customFormat="1" spans="1:26">
      <c r="A3" s="6" t="s">
        <v>4</v>
      </c>
      <c r="B3" s="7" t="s">
        <v>5</v>
      </c>
      <c r="C3" s="8" t="s">
        <v>6</v>
      </c>
      <c r="D3" s="9" t="s">
        <v>56</v>
      </c>
      <c r="E3" s="10" t="s">
        <v>57</v>
      </c>
      <c r="F3" s="10"/>
      <c r="G3" s="10"/>
      <c r="H3" s="10"/>
      <c r="I3" s="10"/>
      <c r="J3" s="10"/>
      <c r="K3" s="10"/>
      <c r="L3" s="10"/>
      <c r="M3" s="10"/>
      <c r="N3" s="10"/>
      <c r="O3" s="7" t="s">
        <v>58</v>
      </c>
      <c r="P3" s="7"/>
      <c r="Q3" s="32" t="s">
        <v>59</v>
      </c>
      <c r="R3" s="9" t="s">
        <v>60</v>
      </c>
      <c r="S3" s="9" t="s">
        <v>61</v>
      </c>
      <c r="T3" s="33" t="s">
        <v>12</v>
      </c>
      <c r="U3" s="34"/>
      <c r="V3" s="9" t="s">
        <v>62</v>
      </c>
      <c r="W3" s="10" t="s">
        <v>63</v>
      </c>
      <c r="X3" s="10" t="s">
        <v>15</v>
      </c>
      <c r="Y3" s="10" t="s">
        <v>19</v>
      </c>
      <c r="Z3" s="10" t="s">
        <v>64</v>
      </c>
    </row>
    <row r="4" s="1" customFormat="1" spans="1:26">
      <c r="A4" s="6"/>
      <c r="B4" s="7"/>
      <c r="C4" s="11"/>
      <c r="D4" s="12"/>
      <c r="E4" s="10" t="s">
        <v>65</v>
      </c>
      <c r="F4" s="10"/>
      <c r="G4" s="13" t="s">
        <v>66</v>
      </c>
      <c r="H4" s="14"/>
      <c r="I4" s="7" t="s">
        <v>67</v>
      </c>
      <c r="J4" s="7"/>
      <c r="K4" s="7" t="s">
        <v>68</v>
      </c>
      <c r="L4" s="7"/>
      <c r="M4" s="7" t="s">
        <v>69</v>
      </c>
      <c r="N4" s="7"/>
      <c r="O4" s="7"/>
      <c r="P4" s="7"/>
      <c r="Q4" s="35"/>
      <c r="R4" s="12"/>
      <c r="S4" s="16"/>
      <c r="T4" s="36"/>
      <c r="U4" s="37"/>
      <c r="V4" s="12"/>
      <c r="W4" s="10"/>
      <c r="X4" s="10"/>
      <c r="Y4" s="10"/>
      <c r="Z4" s="10"/>
    </row>
    <row r="5" s="1" customFormat="1" ht="24" spans="1:26">
      <c r="A5" s="6"/>
      <c r="B5" s="7"/>
      <c r="C5" s="15"/>
      <c r="D5" s="16"/>
      <c r="E5" s="10" t="s">
        <v>70</v>
      </c>
      <c r="F5" s="7" t="s">
        <v>25</v>
      </c>
      <c r="G5" s="10" t="s">
        <v>70</v>
      </c>
      <c r="H5" s="7" t="s">
        <v>25</v>
      </c>
      <c r="I5" s="10" t="s">
        <v>70</v>
      </c>
      <c r="J5" s="7" t="s">
        <v>25</v>
      </c>
      <c r="K5" s="10" t="s">
        <v>70</v>
      </c>
      <c r="L5" s="18" t="s">
        <v>25</v>
      </c>
      <c r="M5" s="10" t="s">
        <v>70</v>
      </c>
      <c r="N5" s="7" t="s">
        <v>25</v>
      </c>
      <c r="O5" s="10" t="s">
        <v>71</v>
      </c>
      <c r="P5" s="7" t="s">
        <v>25</v>
      </c>
      <c r="Q5" s="38"/>
      <c r="R5" s="16"/>
      <c r="S5" s="10" t="s">
        <v>25</v>
      </c>
      <c r="T5" s="10" t="s">
        <v>72</v>
      </c>
      <c r="U5" s="10" t="s">
        <v>25</v>
      </c>
      <c r="V5" s="16"/>
      <c r="W5" s="10"/>
      <c r="X5" s="10"/>
      <c r="Y5" s="10"/>
      <c r="Z5" s="10"/>
    </row>
    <row r="6" s="1" customFormat="1" spans="1:26">
      <c r="A6" s="7" t="s">
        <v>73</v>
      </c>
      <c r="B6" s="17">
        <f t="shared" ref="B6:B14" si="0">N6+P6+Q6+R6+S6+U6+V6</f>
        <v>7829.317399</v>
      </c>
      <c r="C6" s="17">
        <f>B6/B14*100</f>
        <v>45.4474800928601</v>
      </c>
      <c r="D6" s="18">
        <v>10.8072063670314</v>
      </c>
      <c r="E6" s="19">
        <v>18558</v>
      </c>
      <c r="F6" s="18">
        <v>6704.934269</v>
      </c>
      <c r="G6" s="19">
        <v>128</v>
      </c>
      <c r="H6" s="18">
        <v>33.87906</v>
      </c>
      <c r="I6" s="19">
        <v>18206</v>
      </c>
      <c r="J6" s="18">
        <v>212.402462</v>
      </c>
      <c r="K6" s="19">
        <v>233</v>
      </c>
      <c r="L6" s="18">
        <v>32.511608</v>
      </c>
      <c r="M6" s="19">
        <v>37125</v>
      </c>
      <c r="N6" s="18">
        <v>6983.727399</v>
      </c>
      <c r="O6" s="7">
        <v>13</v>
      </c>
      <c r="P6" s="18">
        <v>23.07</v>
      </c>
      <c r="Q6" s="18">
        <v>12.03</v>
      </c>
      <c r="R6" s="7">
        <v>351.64</v>
      </c>
      <c r="S6" s="18">
        <v>20.48</v>
      </c>
      <c r="T6" s="19">
        <v>0</v>
      </c>
      <c r="U6" s="18">
        <v>0</v>
      </c>
      <c r="V6" s="7">
        <v>438.37</v>
      </c>
      <c r="W6" s="7">
        <v>10099</v>
      </c>
      <c r="X6" s="18">
        <v>4305.916505</v>
      </c>
      <c r="Y6" s="18">
        <v>1207.842918</v>
      </c>
      <c r="Z6" s="18">
        <v>522.645874</v>
      </c>
    </row>
    <row r="7" s="1" customFormat="1" spans="1:26">
      <c r="A7" s="7" t="s">
        <v>74</v>
      </c>
      <c r="B7" s="17">
        <f t="shared" si="0"/>
        <v>3148.33</v>
      </c>
      <c r="C7" s="17">
        <f>B7/B14*100</f>
        <v>18.2753690658945</v>
      </c>
      <c r="D7" s="18">
        <v>5.93232885377623</v>
      </c>
      <c r="E7" s="7">
        <v>12055</v>
      </c>
      <c r="F7" s="7">
        <v>2353.17</v>
      </c>
      <c r="G7" s="19">
        <v>3012</v>
      </c>
      <c r="H7" s="7">
        <v>577.15</v>
      </c>
      <c r="I7" s="7">
        <v>4078</v>
      </c>
      <c r="J7" s="7">
        <v>48.91</v>
      </c>
      <c r="K7" s="7">
        <v>0</v>
      </c>
      <c r="L7" s="7">
        <v>0</v>
      </c>
      <c r="M7" s="7">
        <v>19145</v>
      </c>
      <c r="N7" s="7">
        <v>2979.23</v>
      </c>
      <c r="O7" s="7">
        <v>72</v>
      </c>
      <c r="P7" s="7">
        <v>16.51</v>
      </c>
      <c r="Q7" s="18">
        <v>0.84</v>
      </c>
      <c r="R7" s="7">
        <v>31.7</v>
      </c>
      <c r="S7" s="7">
        <v>0</v>
      </c>
      <c r="T7" s="19">
        <v>0</v>
      </c>
      <c r="U7" s="7">
        <v>0</v>
      </c>
      <c r="V7" s="7">
        <v>120.05</v>
      </c>
      <c r="W7" s="7">
        <v>2299</v>
      </c>
      <c r="X7" s="7">
        <v>1468.45</v>
      </c>
      <c r="Y7" s="41">
        <v>486.9</v>
      </c>
      <c r="Z7" s="41">
        <v>251.4</v>
      </c>
    </row>
    <row r="8" s="1" customFormat="1" spans="1:26">
      <c r="A8" s="7" t="s">
        <v>75</v>
      </c>
      <c r="B8" s="17">
        <f t="shared" si="0"/>
        <v>1282.31</v>
      </c>
      <c r="C8" s="17">
        <f>B8/B14*100</f>
        <v>7.44352990534258</v>
      </c>
      <c r="D8" s="18">
        <v>18.1928788032407</v>
      </c>
      <c r="E8" s="7">
        <v>1635</v>
      </c>
      <c r="F8" s="7">
        <v>824.09</v>
      </c>
      <c r="G8" s="19">
        <v>440</v>
      </c>
      <c r="H8" s="7">
        <v>142.11</v>
      </c>
      <c r="I8" s="7">
        <v>3948</v>
      </c>
      <c r="J8" s="7">
        <v>47.39</v>
      </c>
      <c r="K8" s="7">
        <v>8</v>
      </c>
      <c r="L8" s="7">
        <v>0.89</v>
      </c>
      <c r="M8" s="7">
        <v>6031</v>
      </c>
      <c r="N8" s="7">
        <v>1014.48</v>
      </c>
      <c r="O8" s="7">
        <v>6</v>
      </c>
      <c r="P8" s="7">
        <v>4.26</v>
      </c>
      <c r="Q8" s="18">
        <v>0</v>
      </c>
      <c r="R8" s="7">
        <v>69.05</v>
      </c>
      <c r="S8" s="7">
        <v>117.27</v>
      </c>
      <c r="T8" s="19">
        <v>0</v>
      </c>
      <c r="U8" s="7">
        <v>0</v>
      </c>
      <c r="V8" s="7">
        <v>77.25</v>
      </c>
      <c r="W8" s="7">
        <v>12222</v>
      </c>
      <c r="X8" s="7">
        <v>1199.8</v>
      </c>
      <c r="Y8" s="7">
        <v>140.67</v>
      </c>
      <c r="Z8" s="7">
        <v>72.84</v>
      </c>
    </row>
    <row r="9" s="1" customFormat="1" spans="1:26">
      <c r="A9" s="7" t="s">
        <v>76</v>
      </c>
      <c r="B9" s="17">
        <f t="shared" si="0"/>
        <v>598.78</v>
      </c>
      <c r="C9" s="17">
        <f>B9/B14*100</f>
        <v>3.47578731876148</v>
      </c>
      <c r="D9" s="18">
        <v>-24.1484146387809</v>
      </c>
      <c r="E9" s="7">
        <v>1476</v>
      </c>
      <c r="F9" s="7">
        <v>228.46</v>
      </c>
      <c r="G9" s="19">
        <v>2458</v>
      </c>
      <c r="H9" s="7">
        <v>342.73</v>
      </c>
      <c r="I9" s="7">
        <v>4</v>
      </c>
      <c r="J9" s="7">
        <v>0.05</v>
      </c>
      <c r="K9" s="7">
        <v>0</v>
      </c>
      <c r="L9" s="7">
        <v>0</v>
      </c>
      <c r="M9" s="7">
        <v>3938</v>
      </c>
      <c r="N9" s="7">
        <v>571.24</v>
      </c>
      <c r="O9" s="7">
        <v>0</v>
      </c>
      <c r="P9" s="7">
        <v>0</v>
      </c>
      <c r="Q9" s="18">
        <v>1.43</v>
      </c>
      <c r="R9" s="7">
        <v>0.14</v>
      </c>
      <c r="S9" s="7">
        <v>0</v>
      </c>
      <c r="T9" s="19">
        <v>0</v>
      </c>
      <c r="U9" s="7">
        <v>0</v>
      </c>
      <c r="V9" s="7">
        <v>25.97</v>
      </c>
      <c r="W9" s="7">
        <v>631</v>
      </c>
      <c r="X9" s="7">
        <v>259.92</v>
      </c>
      <c r="Y9" s="7">
        <v>96.56</v>
      </c>
      <c r="Z9" s="7">
        <v>53.08</v>
      </c>
    </row>
    <row r="10" s="1" customFormat="1" spans="1:26">
      <c r="A10" s="7" t="s">
        <v>77</v>
      </c>
      <c r="B10" s="17">
        <f t="shared" si="0"/>
        <v>2900.75863584906</v>
      </c>
      <c r="C10" s="17">
        <f>B10/B14*100</f>
        <v>16.8382712870704</v>
      </c>
      <c r="D10" s="18">
        <v>22.7923279685625</v>
      </c>
      <c r="E10" s="7">
        <v>5561</v>
      </c>
      <c r="F10" s="18">
        <v>1186.52196698113</v>
      </c>
      <c r="G10" s="19">
        <v>9580</v>
      </c>
      <c r="H10" s="18">
        <v>1569.66383867925</v>
      </c>
      <c r="I10" s="7">
        <v>0</v>
      </c>
      <c r="J10" s="7">
        <v>0</v>
      </c>
      <c r="K10" s="7">
        <v>0</v>
      </c>
      <c r="L10" s="7">
        <v>0</v>
      </c>
      <c r="M10" s="18">
        <v>15141</v>
      </c>
      <c r="N10" s="18">
        <v>2756.18580566038</v>
      </c>
      <c r="O10" s="7">
        <v>0</v>
      </c>
      <c r="P10" s="18">
        <v>0</v>
      </c>
      <c r="Q10" s="18">
        <v>0.105660377358491</v>
      </c>
      <c r="R10" s="18">
        <v>0</v>
      </c>
      <c r="S10" s="7">
        <v>0.2</v>
      </c>
      <c r="T10" s="19">
        <v>0</v>
      </c>
      <c r="U10" s="7">
        <v>0</v>
      </c>
      <c r="V10" s="18">
        <v>144.26716981132</v>
      </c>
      <c r="W10" s="7">
        <v>428</v>
      </c>
      <c r="X10" s="18">
        <v>1007.58</v>
      </c>
      <c r="Y10" s="7">
        <v>294.43</v>
      </c>
      <c r="Z10" s="18">
        <v>182.24</v>
      </c>
    </row>
    <row r="11" s="1" customFormat="1" spans="1:26">
      <c r="A11" s="7" t="s">
        <v>78</v>
      </c>
      <c r="B11" s="17">
        <f t="shared" si="0"/>
        <v>632.54</v>
      </c>
      <c r="C11" s="17">
        <f>B11/B14*100</f>
        <v>3.67175675642036</v>
      </c>
      <c r="D11" s="18">
        <v>-14.3637732252422</v>
      </c>
      <c r="E11" s="7">
        <v>1338</v>
      </c>
      <c r="F11" s="18">
        <v>525.49</v>
      </c>
      <c r="G11" s="19">
        <v>274</v>
      </c>
      <c r="H11" s="18">
        <v>97.25</v>
      </c>
      <c r="I11" s="7">
        <v>36</v>
      </c>
      <c r="J11" s="7">
        <v>0.36</v>
      </c>
      <c r="K11" s="7">
        <v>0</v>
      </c>
      <c r="L11" s="7">
        <v>0</v>
      </c>
      <c r="M11" s="7">
        <v>1648</v>
      </c>
      <c r="N11" s="18">
        <v>623.1</v>
      </c>
      <c r="O11" s="7">
        <v>0</v>
      </c>
      <c r="P11" s="7">
        <v>0</v>
      </c>
      <c r="Q11" s="18">
        <v>0</v>
      </c>
      <c r="R11" s="7">
        <v>0</v>
      </c>
      <c r="S11" s="7">
        <v>0</v>
      </c>
      <c r="T11" s="19">
        <v>0</v>
      </c>
      <c r="U11" s="7">
        <v>0</v>
      </c>
      <c r="V11" s="7">
        <v>9.44</v>
      </c>
      <c r="W11" s="7">
        <v>66</v>
      </c>
      <c r="X11" s="7">
        <v>17.39</v>
      </c>
      <c r="Y11" s="7">
        <v>80.5</v>
      </c>
      <c r="Z11" s="7">
        <v>46.98</v>
      </c>
    </row>
    <row r="12" s="1" customFormat="1" spans="1:26">
      <c r="A12" s="7" t="s">
        <v>79</v>
      </c>
      <c r="B12" s="17">
        <f t="shared" si="0"/>
        <v>3.81</v>
      </c>
      <c r="C12" s="17">
        <f>B12/B14*100</f>
        <v>0.0221162191196787</v>
      </c>
      <c r="D12" s="18">
        <v>-80.8926780341023</v>
      </c>
      <c r="E12" s="7">
        <v>3</v>
      </c>
      <c r="F12" s="18">
        <v>0.7</v>
      </c>
      <c r="G12" s="19">
        <v>0</v>
      </c>
      <c r="H12" s="18"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  <c r="N12" s="18">
        <v>0.7</v>
      </c>
      <c r="O12" s="7">
        <v>0</v>
      </c>
      <c r="P12" s="7">
        <v>0</v>
      </c>
      <c r="Q12" s="18">
        <v>0</v>
      </c>
      <c r="R12" s="7">
        <v>0</v>
      </c>
      <c r="S12" s="7">
        <v>3.11</v>
      </c>
      <c r="T12" s="19">
        <v>0</v>
      </c>
      <c r="U12" s="7">
        <v>0</v>
      </c>
      <c r="V12" s="7">
        <v>0</v>
      </c>
      <c r="W12" s="7">
        <v>2244</v>
      </c>
      <c r="X12" s="18">
        <v>91.74</v>
      </c>
      <c r="Y12" s="18">
        <v>0</v>
      </c>
      <c r="Z12" s="7">
        <v>0</v>
      </c>
    </row>
    <row r="13" s="1" customFormat="1" spans="1:26">
      <c r="A13" s="7" t="s">
        <v>80</v>
      </c>
      <c r="B13" s="17">
        <f t="shared" si="0"/>
        <v>831.33</v>
      </c>
      <c r="C13" s="17">
        <f>B13/B14*100</f>
        <v>4.82568935453084</v>
      </c>
      <c r="D13" s="18">
        <v>25.3619472763467</v>
      </c>
      <c r="E13" s="7">
        <v>1907</v>
      </c>
      <c r="F13" s="18">
        <v>790.85</v>
      </c>
      <c r="G13" s="19">
        <v>0</v>
      </c>
      <c r="H13" s="18">
        <v>0</v>
      </c>
      <c r="I13" s="7">
        <v>0</v>
      </c>
      <c r="J13" s="7">
        <v>0</v>
      </c>
      <c r="K13" s="7">
        <v>0</v>
      </c>
      <c r="L13" s="7">
        <v>0</v>
      </c>
      <c r="M13" s="7">
        <v>1907</v>
      </c>
      <c r="N13" s="18">
        <v>790.85</v>
      </c>
      <c r="O13" s="7">
        <v>0</v>
      </c>
      <c r="P13" s="7">
        <v>0</v>
      </c>
      <c r="Q13" s="18">
        <v>0.08</v>
      </c>
      <c r="R13" s="7">
        <v>40.4</v>
      </c>
      <c r="S13" s="7">
        <v>0</v>
      </c>
      <c r="T13" s="19">
        <v>0</v>
      </c>
      <c r="U13" s="7">
        <v>0</v>
      </c>
      <c r="V13" s="7">
        <v>0</v>
      </c>
      <c r="W13" s="7">
        <v>321</v>
      </c>
      <c r="X13" s="18">
        <v>667.95</v>
      </c>
      <c r="Y13" s="18">
        <v>80.8</v>
      </c>
      <c r="Z13" s="7">
        <v>60.69</v>
      </c>
    </row>
    <row r="14" s="2" customFormat="1" spans="1:26">
      <c r="A14" s="7" t="s">
        <v>42</v>
      </c>
      <c r="B14" s="18">
        <f t="shared" si="0"/>
        <v>17227.1760348491</v>
      </c>
      <c r="C14" s="18"/>
      <c r="D14" s="20">
        <v>9.79</v>
      </c>
      <c r="E14" s="19">
        <f t="shared" ref="E14:Z14" si="1">SUM(E6:E13)</f>
        <v>42533</v>
      </c>
      <c r="F14" s="18">
        <f t="shared" si="1"/>
        <v>12614.2162359811</v>
      </c>
      <c r="G14" s="19">
        <f t="shared" si="1"/>
        <v>15892</v>
      </c>
      <c r="H14" s="18">
        <f t="shared" si="1"/>
        <v>2762.78289867925</v>
      </c>
      <c r="I14" s="19">
        <f t="shared" si="1"/>
        <v>26272</v>
      </c>
      <c r="J14" s="18">
        <f t="shared" si="1"/>
        <v>309.112462</v>
      </c>
      <c r="K14" s="19">
        <f t="shared" si="1"/>
        <v>241</v>
      </c>
      <c r="L14" s="18">
        <f t="shared" si="1"/>
        <v>33.401608</v>
      </c>
      <c r="M14" s="19">
        <f t="shared" si="1"/>
        <v>84938</v>
      </c>
      <c r="N14" s="18">
        <f t="shared" si="1"/>
        <v>15719.5132046604</v>
      </c>
      <c r="O14" s="19">
        <f t="shared" si="1"/>
        <v>91</v>
      </c>
      <c r="P14" s="18">
        <f t="shared" si="1"/>
        <v>43.84</v>
      </c>
      <c r="Q14" s="18">
        <f t="shared" si="1"/>
        <v>14.4856603773585</v>
      </c>
      <c r="R14" s="18">
        <f t="shared" si="1"/>
        <v>492.93</v>
      </c>
      <c r="S14" s="18">
        <f t="shared" si="1"/>
        <v>141.06</v>
      </c>
      <c r="T14" s="19">
        <f t="shared" si="1"/>
        <v>0</v>
      </c>
      <c r="U14" s="18">
        <f t="shared" si="1"/>
        <v>0</v>
      </c>
      <c r="V14" s="18">
        <f t="shared" si="1"/>
        <v>815.34716981132</v>
      </c>
      <c r="W14" s="19">
        <f t="shared" si="1"/>
        <v>28310</v>
      </c>
      <c r="X14" s="18">
        <f t="shared" si="1"/>
        <v>9018.746505</v>
      </c>
      <c r="Y14" s="18">
        <f t="shared" si="1"/>
        <v>2387.702918</v>
      </c>
      <c r="Z14" s="18">
        <f t="shared" si="1"/>
        <v>1189.875874</v>
      </c>
    </row>
    <row r="15" s="1" customFormat="1" ht="20.4" spans="1:26">
      <c r="A15" s="21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9"/>
      <c r="R15" s="21"/>
      <c r="S15" s="21"/>
      <c r="T15" s="21"/>
      <c r="U15" s="21"/>
      <c r="V15" s="21"/>
      <c r="W15" s="21"/>
      <c r="X15" s="21"/>
      <c r="Y15" s="21"/>
      <c r="Z15" s="21"/>
    </row>
    <row r="16" s="1" customFormat="1" spans="1:26">
      <c r="A16" s="6" t="s">
        <v>4</v>
      </c>
      <c r="B16" s="7" t="s">
        <v>5</v>
      </c>
      <c r="C16" s="8" t="s">
        <v>6</v>
      </c>
      <c r="D16" s="9" t="s">
        <v>56</v>
      </c>
      <c r="E16" s="10" t="s">
        <v>57</v>
      </c>
      <c r="F16" s="10"/>
      <c r="G16" s="10"/>
      <c r="H16" s="10"/>
      <c r="I16" s="10"/>
      <c r="J16" s="10"/>
      <c r="K16" s="10"/>
      <c r="L16" s="10"/>
      <c r="M16" s="10"/>
      <c r="N16" s="10"/>
      <c r="O16" s="7" t="s">
        <v>58</v>
      </c>
      <c r="P16" s="7"/>
      <c r="Q16" s="32" t="s">
        <v>59</v>
      </c>
      <c r="R16" s="9" t="s">
        <v>60</v>
      </c>
      <c r="S16" s="9" t="s">
        <v>61</v>
      </c>
      <c r="T16" s="33" t="s">
        <v>12</v>
      </c>
      <c r="U16" s="34"/>
      <c r="V16" s="9" t="s">
        <v>62</v>
      </c>
      <c r="W16" s="10" t="s">
        <v>63</v>
      </c>
      <c r="X16" s="10" t="s">
        <v>15</v>
      </c>
      <c r="Y16" s="10" t="s">
        <v>19</v>
      </c>
      <c r="Z16" s="10" t="s">
        <v>64</v>
      </c>
    </row>
    <row r="17" s="1" customFormat="1" ht="27" customHeight="1" spans="1:26">
      <c r="A17" s="6"/>
      <c r="B17" s="7"/>
      <c r="C17" s="11"/>
      <c r="D17" s="12"/>
      <c r="E17" s="10" t="s">
        <v>65</v>
      </c>
      <c r="F17" s="10"/>
      <c r="G17" s="13" t="s">
        <v>66</v>
      </c>
      <c r="H17" s="14"/>
      <c r="I17" s="7" t="s">
        <v>67</v>
      </c>
      <c r="J17" s="7"/>
      <c r="K17" s="7" t="s">
        <v>68</v>
      </c>
      <c r="L17" s="7"/>
      <c r="M17" s="7" t="s">
        <v>69</v>
      </c>
      <c r="N17" s="7"/>
      <c r="O17" s="7"/>
      <c r="P17" s="7"/>
      <c r="Q17" s="35"/>
      <c r="R17" s="12"/>
      <c r="S17" s="16"/>
      <c r="T17" s="36"/>
      <c r="U17" s="37"/>
      <c r="V17" s="12"/>
      <c r="W17" s="10"/>
      <c r="X17" s="10"/>
      <c r="Y17" s="10"/>
      <c r="Z17" s="10"/>
    </row>
    <row r="18" s="1" customFormat="1" ht="24" spans="1:26">
      <c r="A18" s="6"/>
      <c r="B18" s="7"/>
      <c r="C18" s="15"/>
      <c r="D18" s="16"/>
      <c r="E18" s="10" t="s">
        <v>70</v>
      </c>
      <c r="F18" s="7" t="s">
        <v>25</v>
      </c>
      <c r="G18" s="10" t="s">
        <v>70</v>
      </c>
      <c r="H18" s="7" t="s">
        <v>25</v>
      </c>
      <c r="I18" s="10" t="s">
        <v>70</v>
      </c>
      <c r="J18" s="7" t="s">
        <v>25</v>
      </c>
      <c r="K18" s="10" t="s">
        <v>70</v>
      </c>
      <c r="L18" s="18" t="s">
        <v>25</v>
      </c>
      <c r="M18" s="10" t="s">
        <v>70</v>
      </c>
      <c r="N18" s="7" t="s">
        <v>25</v>
      </c>
      <c r="O18" s="10" t="s">
        <v>71</v>
      </c>
      <c r="P18" s="7" t="s">
        <v>25</v>
      </c>
      <c r="Q18" s="38"/>
      <c r="R18" s="16"/>
      <c r="S18" s="10" t="s">
        <v>25</v>
      </c>
      <c r="T18" s="10" t="s">
        <v>72</v>
      </c>
      <c r="U18" s="10" t="s">
        <v>25</v>
      </c>
      <c r="V18" s="16"/>
      <c r="W18" s="10"/>
      <c r="X18" s="10"/>
      <c r="Y18" s="10"/>
      <c r="Z18" s="10"/>
    </row>
    <row r="19" s="1" customFormat="1" spans="1:26">
      <c r="A19" s="7" t="s">
        <v>73</v>
      </c>
      <c r="B19" s="18">
        <f t="shared" ref="B19:B24" si="2">N19+P19+Q19+R19+S19+U19+V19</f>
        <v>711.619185</v>
      </c>
      <c r="C19" s="17">
        <f>B19/B24*100</f>
        <v>48.2295191132511</v>
      </c>
      <c r="D19" s="18">
        <v>18.5067647927739</v>
      </c>
      <c r="E19" s="19">
        <v>1747</v>
      </c>
      <c r="F19" s="18">
        <v>602.947518</v>
      </c>
      <c r="G19" s="18">
        <v>10</v>
      </c>
      <c r="H19" s="18">
        <v>2.775515</v>
      </c>
      <c r="I19" s="19">
        <v>2123</v>
      </c>
      <c r="J19" s="18">
        <v>24.106181</v>
      </c>
      <c r="K19" s="19">
        <v>68</v>
      </c>
      <c r="L19" s="18">
        <v>8.249971</v>
      </c>
      <c r="M19" s="19">
        <v>3948</v>
      </c>
      <c r="N19" s="18">
        <v>638.079185</v>
      </c>
      <c r="O19" s="7">
        <v>0</v>
      </c>
      <c r="P19" s="7">
        <v>0</v>
      </c>
      <c r="Q19" s="18">
        <v>0.1</v>
      </c>
      <c r="R19" s="7">
        <v>40.58</v>
      </c>
      <c r="S19" s="18">
        <v>0</v>
      </c>
      <c r="T19" s="7">
        <v>0</v>
      </c>
      <c r="U19" s="7">
        <v>0</v>
      </c>
      <c r="V19" s="7">
        <v>32.86</v>
      </c>
      <c r="W19" s="7">
        <v>1145</v>
      </c>
      <c r="X19" s="18">
        <v>319.188127</v>
      </c>
      <c r="Y19" s="18">
        <v>71.278298</v>
      </c>
      <c r="Z19" s="18">
        <v>56.526502</v>
      </c>
    </row>
    <row r="20" s="1" customFormat="1" spans="1:26">
      <c r="A20" s="7" t="s">
        <v>74</v>
      </c>
      <c r="B20" s="18">
        <f t="shared" si="2"/>
        <v>232.37</v>
      </c>
      <c r="C20" s="17">
        <f>B20/B24*100</f>
        <v>15.7487229020479</v>
      </c>
      <c r="D20" s="18">
        <v>-1.37933961463374</v>
      </c>
      <c r="E20" s="7">
        <v>777</v>
      </c>
      <c r="F20" s="7">
        <v>170.32</v>
      </c>
      <c r="G20" s="7">
        <v>327</v>
      </c>
      <c r="H20" s="7">
        <v>56.75</v>
      </c>
      <c r="I20" s="7">
        <v>167</v>
      </c>
      <c r="J20" s="7">
        <v>2</v>
      </c>
      <c r="K20" s="7">
        <v>0</v>
      </c>
      <c r="L20" s="7">
        <v>0</v>
      </c>
      <c r="M20" s="7">
        <v>1271</v>
      </c>
      <c r="N20" s="7">
        <v>229.07</v>
      </c>
      <c r="O20" s="7">
        <v>0</v>
      </c>
      <c r="P20" s="7">
        <v>0</v>
      </c>
      <c r="Q20" s="19">
        <v>0</v>
      </c>
      <c r="R20" s="7">
        <v>1.14</v>
      </c>
      <c r="S20" s="7">
        <v>0</v>
      </c>
      <c r="T20" s="7">
        <v>0</v>
      </c>
      <c r="U20" s="7">
        <v>0</v>
      </c>
      <c r="V20" s="7">
        <v>2.16</v>
      </c>
      <c r="W20" s="7">
        <v>172</v>
      </c>
      <c r="X20" s="7">
        <v>80.05</v>
      </c>
      <c r="Y20" s="7">
        <v>0</v>
      </c>
      <c r="Z20" s="7">
        <v>0</v>
      </c>
    </row>
    <row r="21" s="1" customFormat="1" spans="1:26">
      <c r="A21" s="7" t="s">
        <v>75</v>
      </c>
      <c r="B21" s="18">
        <f t="shared" si="2"/>
        <v>109.11</v>
      </c>
      <c r="C21" s="17">
        <f>B21/B24*100</f>
        <v>7.39485801025281</v>
      </c>
      <c r="D21" s="18">
        <v>-23.4906388051329</v>
      </c>
      <c r="E21" s="7">
        <v>181</v>
      </c>
      <c r="F21" s="7">
        <v>72.09</v>
      </c>
      <c r="G21" s="7">
        <v>40</v>
      </c>
      <c r="H21" s="7">
        <v>11.7</v>
      </c>
      <c r="I21" s="7">
        <v>533</v>
      </c>
      <c r="J21" s="7">
        <v>6.4</v>
      </c>
      <c r="K21" s="7">
        <v>5</v>
      </c>
      <c r="L21" s="7">
        <v>0.56</v>
      </c>
      <c r="M21" s="7">
        <v>759</v>
      </c>
      <c r="N21" s="7">
        <v>90.75</v>
      </c>
      <c r="O21" s="7">
        <v>1</v>
      </c>
      <c r="P21" s="7">
        <v>0.62</v>
      </c>
      <c r="Q21" s="19">
        <v>0</v>
      </c>
      <c r="R21" s="7">
        <v>11.08</v>
      </c>
      <c r="S21" s="7">
        <v>0</v>
      </c>
      <c r="T21" s="7">
        <v>0</v>
      </c>
      <c r="U21" s="7">
        <v>0</v>
      </c>
      <c r="V21" s="7">
        <v>6.66</v>
      </c>
      <c r="W21" s="7">
        <v>1564</v>
      </c>
      <c r="X21" s="7">
        <v>121.57</v>
      </c>
      <c r="Y21" s="7">
        <v>0</v>
      </c>
      <c r="Z21" s="7">
        <v>0</v>
      </c>
    </row>
    <row r="22" s="1" customFormat="1" spans="1:26">
      <c r="A22" s="7" t="s">
        <v>76</v>
      </c>
      <c r="B22" s="18">
        <f t="shared" si="2"/>
        <v>90.93</v>
      </c>
      <c r="C22" s="17">
        <f>B22/B24*100</f>
        <v>6.16272054690027</v>
      </c>
      <c r="D22" s="22">
        <v>-2.07839758776652</v>
      </c>
      <c r="E22" s="23">
        <v>327</v>
      </c>
      <c r="F22" s="23">
        <v>49.57</v>
      </c>
      <c r="G22" s="23">
        <v>272</v>
      </c>
      <c r="H22" s="22">
        <v>38.89</v>
      </c>
      <c r="I22" s="23">
        <v>0</v>
      </c>
      <c r="J22" s="23">
        <v>0</v>
      </c>
      <c r="K22" s="23">
        <v>0</v>
      </c>
      <c r="L22" s="22">
        <v>0</v>
      </c>
      <c r="M22" s="23">
        <v>599</v>
      </c>
      <c r="N22" s="22">
        <v>88.46</v>
      </c>
      <c r="O22" s="7">
        <v>0</v>
      </c>
      <c r="P22" s="7">
        <v>0</v>
      </c>
      <c r="Q22" s="22">
        <v>0.2</v>
      </c>
      <c r="R22" s="22">
        <v>0</v>
      </c>
      <c r="S22" s="22">
        <v>0</v>
      </c>
      <c r="T22" s="23">
        <v>0</v>
      </c>
      <c r="U22" s="7">
        <v>0</v>
      </c>
      <c r="V22" s="22">
        <v>2.27</v>
      </c>
      <c r="W22" s="23">
        <v>68</v>
      </c>
      <c r="X22" s="22">
        <v>30.84</v>
      </c>
      <c r="Y22" s="22">
        <v>0</v>
      </c>
      <c r="Z22" s="22">
        <v>0</v>
      </c>
    </row>
    <row r="23" s="1" customFormat="1" spans="1:26">
      <c r="A23" s="7" t="s">
        <v>77</v>
      </c>
      <c r="B23" s="18">
        <f t="shared" si="2"/>
        <v>331.455534905661</v>
      </c>
      <c r="C23" s="17">
        <f>B23/B24*100</f>
        <v>22.4641794275479</v>
      </c>
      <c r="D23" s="18">
        <v>46.0603795046053</v>
      </c>
      <c r="E23" s="7">
        <v>233</v>
      </c>
      <c r="F23" s="18">
        <v>140.69</v>
      </c>
      <c r="G23" s="7">
        <v>1011</v>
      </c>
      <c r="H23" s="18">
        <v>171.253836792453</v>
      </c>
      <c r="I23" s="7">
        <v>0</v>
      </c>
      <c r="J23" s="7">
        <v>0</v>
      </c>
      <c r="K23" s="7">
        <v>0</v>
      </c>
      <c r="L23" s="7">
        <v>0</v>
      </c>
      <c r="M23" s="7">
        <v>1244</v>
      </c>
      <c r="N23" s="18">
        <v>311.943836792453</v>
      </c>
      <c r="O23" s="7">
        <v>0</v>
      </c>
      <c r="P23" s="18">
        <v>0</v>
      </c>
      <c r="Q23" s="18">
        <v>0</v>
      </c>
      <c r="R23" s="7">
        <v>0</v>
      </c>
      <c r="S23" s="7">
        <v>0.2</v>
      </c>
      <c r="T23" s="7">
        <v>0</v>
      </c>
      <c r="U23" s="7">
        <v>0</v>
      </c>
      <c r="V23" s="18">
        <v>19.3116981132076</v>
      </c>
      <c r="W23" s="7">
        <v>39</v>
      </c>
      <c r="X23" s="7">
        <v>106.53</v>
      </c>
      <c r="Y23" s="18">
        <v>31.74</v>
      </c>
      <c r="Z23" s="18">
        <v>21.99</v>
      </c>
    </row>
    <row r="24" s="1" customFormat="1" spans="1:26">
      <c r="A24" s="7" t="s">
        <v>42</v>
      </c>
      <c r="B24" s="18">
        <f t="shared" si="2"/>
        <v>1475.48471990566</v>
      </c>
      <c r="C24" s="17"/>
      <c r="D24" s="18">
        <v>13.63</v>
      </c>
      <c r="E24" s="19">
        <f t="shared" ref="E24:Z24" si="3">SUM(E19:E23)</f>
        <v>3265</v>
      </c>
      <c r="F24" s="18">
        <f t="shared" si="3"/>
        <v>1035.617518</v>
      </c>
      <c r="G24" s="19">
        <f t="shared" si="3"/>
        <v>1660</v>
      </c>
      <c r="H24" s="18">
        <f t="shared" si="3"/>
        <v>281.369351792453</v>
      </c>
      <c r="I24" s="19">
        <f t="shared" si="3"/>
        <v>2823</v>
      </c>
      <c r="J24" s="18">
        <f t="shared" si="3"/>
        <v>32.506181</v>
      </c>
      <c r="K24" s="19">
        <f t="shared" si="3"/>
        <v>73</v>
      </c>
      <c r="L24" s="18">
        <f t="shared" si="3"/>
        <v>8.809971</v>
      </c>
      <c r="M24" s="19">
        <f t="shared" si="3"/>
        <v>7821</v>
      </c>
      <c r="N24" s="18">
        <f t="shared" si="3"/>
        <v>1358.30302179245</v>
      </c>
      <c r="O24" s="19">
        <f t="shared" si="3"/>
        <v>1</v>
      </c>
      <c r="P24" s="18">
        <f t="shared" si="3"/>
        <v>0.62</v>
      </c>
      <c r="Q24" s="18">
        <f t="shared" si="3"/>
        <v>0.3</v>
      </c>
      <c r="R24" s="18">
        <f t="shared" si="3"/>
        <v>52.8</v>
      </c>
      <c r="S24" s="18">
        <f t="shared" si="3"/>
        <v>0.2</v>
      </c>
      <c r="T24" s="19">
        <f t="shared" si="3"/>
        <v>0</v>
      </c>
      <c r="U24" s="19">
        <f t="shared" si="3"/>
        <v>0</v>
      </c>
      <c r="V24" s="18">
        <f t="shared" si="3"/>
        <v>63.2616981132076</v>
      </c>
      <c r="W24" s="19">
        <f t="shared" si="3"/>
        <v>2988</v>
      </c>
      <c r="X24" s="18">
        <f t="shared" si="3"/>
        <v>658.178127</v>
      </c>
      <c r="Y24" s="18">
        <f t="shared" si="3"/>
        <v>103.018298</v>
      </c>
      <c r="Z24" s="18">
        <f t="shared" si="3"/>
        <v>78.516502</v>
      </c>
    </row>
    <row r="25" s="1" customFormat="1" ht="20.4" spans="1:26">
      <c r="A25" s="21" t="s">
        <v>46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9"/>
      <c r="R25" s="21"/>
      <c r="S25" s="21"/>
      <c r="T25" s="21"/>
      <c r="U25" s="21"/>
      <c r="V25" s="21"/>
      <c r="W25" s="21"/>
      <c r="X25" s="21"/>
      <c r="Y25" s="21"/>
      <c r="Z25" s="21"/>
    </row>
    <row r="26" s="1" customFormat="1" spans="1:26">
      <c r="A26" s="6" t="s">
        <v>4</v>
      </c>
      <c r="B26" s="7" t="s">
        <v>5</v>
      </c>
      <c r="C26" s="8" t="s">
        <v>6</v>
      </c>
      <c r="D26" s="9" t="s">
        <v>56</v>
      </c>
      <c r="E26" s="10" t="s">
        <v>57</v>
      </c>
      <c r="F26" s="10"/>
      <c r="G26" s="10"/>
      <c r="H26" s="10"/>
      <c r="I26" s="10"/>
      <c r="J26" s="10"/>
      <c r="K26" s="10"/>
      <c r="L26" s="10"/>
      <c r="M26" s="10"/>
      <c r="N26" s="10"/>
      <c r="O26" s="7" t="s">
        <v>58</v>
      </c>
      <c r="P26" s="7"/>
      <c r="Q26" s="32" t="s">
        <v>59</v>
      </c>
      <c r="R26" s="9" t="s">
        <v>60</v>
      </c>
      <c r="S26" s="9" t="s">
        <v>61</v>
      </c>
      <c r="T26" s="33" t="s">
        <v>12</v>
      </c>
      <c r="U26" s="34"/>
      <c r="V26" s="9" t="s">
        <v>62</v>
      </c>
      <c r="W26" s="10" t="s">
        <v>63</v>
      </c>
      <c r="X26" s="10" t="s">
        <v>15</v>
      </c>
      <c r="Y26" s="10" t="s">
        <v>19</v>
      </c>
      <c r="Z26" s="10" t="s">
        <v>64</v>
      </c>
    </row>
    <row r="27" s="1" customFormat="1" spans="1:26">
      <c r="A27" s="6"/>
      <c r="B27" s="7"/>
      <c r="C27" s="11"/>
      <c r="D27" s="12"/>
      <c r="E27" s="10" t="s">
        <v>65</v>
      </c>
      <c r="F27" s="10"/>
      <c r="G27" s="13" t="s">
        <v>66</v>
      </c>
      <c r="H27" s="14"/>
      <c r="I27" s="7" t="s">
        <v>67</v>
      </c>
      <c r="J27" s="7"/>
      <c r="K27" s="7" t="s">
        <v>68</v>
      </c>
      <c r="L27" s="7"/>
      <c r="M27" s="7" t="s">
        <v>69</v>
      </c>
      <c r="N27" s="7"/>
      <c r="O27" s="7"/>
      <c r="P27" s="7"/>
      <c r="Q27" s="35"/>
      <c r="R27" s="12"/>
      <c r="S27" s="16"/>
      <c r="T27" s="36"/>
      <c r="U27" s="37"/>
      <c r="V27" s="12"/>
      <c r="W27" s="10"/>
      <c r="X27" s="10"/>
      <c r="Y27" s="10"/>
      <c r="Z27" s="10"/>
    </row>
    <row r="28" s="1" customFormat="1" ht="24" spans="1:26">
      <c r="A28" s="6"/>
      <c r="B28" s="7"/>
      <c r="C28" s="15"/>
      <c r="D28" s="16"/>
      <c r="E28" s="10" t="s">
        <v>70</v>
      </c>
      <c r="F28" s="7" t="s">
        <v>25</v>
      </c>
      <c r="G28" s="10" t="s">
        <v>70</v>
      </c>
      <c r="H28" s="7" t="s">
        <v>25</v>
      </c>
      <c r="I28" s="10" t="s">
        <v>70</v>
      </c>
      <c r="J28" s="7" t="s">
        <v>25</v>
      </c>
      <c r="K28" s="10" t="s">
        <v>70</v>
      </c>
      <c r="L28" s="18" t="s">
        <v>25</v>
      </c>
      <c r="M28" s="10" t="s">
        <v>70</v>
      </c>
      <c r="N28" s="7" t="s">
        <v>25</v>
      </c>
      <c r="O28" s="10" t="s">
        <v>71</v>
      </c>
      <c r="P28" s="7" t="s">
        <v>25</v>
      </c>
      <c r="Q28" s="38"/>
      <c r="R28" s="16"/>
      <c r="S28" s="10" t="s">
        <v>25</v>
      </c>
      <c r="T28" s="10" t="s">
        <v>72</v>
      </c>
      <c r="U28" s="10" t="s">
        <v>25</v>
      </c>
      <c r="V28" s="16"/>
      <c r="W28" s="10"/>
      <c r="X28" s="10"/>
      <c r="Y28" s="10"/>
      <c r="Z28" s="10"/>
    </row>
    <row r="29" s="1" customFormat="1" spans="1:26">
      <c r="A29" s="7" t="s">
        <v>73</v>
      </c>
      <c r="B29" s="18">
        <f t="shared" ref="B29:B35" si="4">N29+P29+Q29+R29+S29+U29+V29</f>
        <v>1352.141021</v>
      </c>
      <c r="C29" s="18">
        <f>B29/B35*100</f>
        <v>47.0518769500921</v>
      </c>
      <c r="D29" s="24">
        <v>7.20571233378161</v>
      </c>
      <c r="E29" s="25">
        <v>2704</v>
      </c>
      <c r="F29" s="26">
        <v>990.473031</v>
      </c>
      <c r="G29" s="27">
        <v>27</v>
      </c>
      <c r="H29" s="26">
        <v>6.339166</v>
      </c>
      <c r="I29" s="27">
        <v>7094</v>
      </c>
      <c r="J29" s="26">
        <v>80.478029</v>
      </c>
      <c r="K29" s="27">
        <v>92</v>
      </c>
      <c r="L29" s="26">
        <v>13.740795</v>
      </c>
      <c r="M29" s="25">
        <v>9917</v>
      </c>
      <c r="N29" s="26">
        <v>1091.031021</v>
      </c>
      <c r="O29" s="27">
        <v>0</v>
      </c>
      <c r="P29" s="26">
        <v>0</v>
      </c>
      <c r="Q29" s="24">
        <v>11.78</v>
      </c>
      <c r="R29" s="26">
        <v>46.98</v>
      </c>
      <c r="S29" s="26">
        <v>5.71</v>
      </c>
      <c r="T29" s="25">
        <v>0</v>
      </c>
      <c r="U29" s="25">
        <v>0</v>
      </c>
      <c r="V29" s="26">
        <v>196.64</v>
      </c>
      <c r="W29" s="27">
        <v>2694</v>
      </c>
      <c r="X29" s="40">
        <v>716.455674</v>
      </c>
      <c r="Y29" s="40">
        <v>107.057784</v>
      </c>
      <c r="Z29" s="40">
        <v>78.421658</v>
      </c>
    </row>
    <row r="30" s="1" customFormat="1" spans="1:26">
      <c r="A30" s="7" t="s">
        <v>74</v>
      </c>
      <c r="B30" s="18">
        <f t="shared" si="4"/>
        <v>541.91</v>
      </c>
      <c r="C30" s="18">
        <f>B30/B35*100</f>
        <v>18.8574137179619</v>
      </c>
      <c r="D30" s="18">
        <v>3.49299110041635</v>
      </c>
      <c r="E30" s="7">
        <v>2249</v>
      </c>
      <c r="F30" s="7">
        <v>443.34</v>
      </c>
      <c r="G30" s="7">
        <v>345</v>
      </c>
      <c r="H30" s="7">
        <v>68.57</v>
      </c>
      <c r="I30" s="7">
        <v>705</v>
      </c>
      <c r="J30" s="7">
        <v>8.46</v>
      </c>
      <c r="K30" s="7">
        <v>0</v>
      </c>
      <c r="L30" s="7">
        <v>0</v>
      </c>
      <c r="M30" s="7">
        <v>3299</v>
      </c>
      <c r="N30" s="7">
        <v>520.37</v>
      </c>
      <c r="O30" s="7">
        <v>37</v>
      </c>
      <c r="P30" s="7">
        <v>1.48</v>
      </c>
      <c r="Q30" s="18">
        <v>0</v>
      </c>
      <c r="R30" s="7">
        <v>3.74</v>
      </c>
      <c r="S30" s="7">
        <v>0</v>
      </c>
      <c r="T30" s="7">
        <v>0</v>
      </c>
      <c r="U30" s="7">
        <v>0</v>
      </c>
      <c r="V30" s="7">
        <v>16.32</v>
      </c>
      <c r="W30" s="7">
        <v>319</v>
      </c>
      <c r="X30" s="7">
        <v>198.37</v>
      </c>
      <c r="Y30" s="7">
        <v>0</v>
      </c>
      <c r="Z30" s="7">
        <v>0</v>
      </c>
    </row>
    <row r="31" s="1" customFormat="1" spans="1:26">
      <c r="A31" s="7" t="s">
        <v>75</v>
      </c>
      <c r="B31" s="18">
        <f t="shared" si="4"/>
        <v>237.99</v>
      </c>
      <c r="C31" s="18">
        <f>B31/B35*100</f>
        <v>8.28158899215322</v>
      </c>
      <c r="D31" s="18">
        <v>-2.88897049822499</v>
      </c>
      <c r="E31" s="7">
        <v>293</v>
      </c>
      <c r="F31" s="7">
        <v>132.27</v>
      </c>
      <c r="G31" s="7">
        <v>195</v>
      </c>
      <c r="H31" s="7">
        <v>61.77</v>
      </c>
      <c r="I31" s="7">
        <v>555</v>
      </c>
      <c r="J31" s="7">
        <v>6.7</v>
      </c>
      <c r="K31" s="7">
        <v>1</v>
      </c>
      <c r="L31" s="7">
        <v>0.11</v>
      </c>
      <c r="M31" s="7">
        <v>1044</v>
      </c>
      <c r="N31" s="7">
        <v>200.85</v>
      </c>
      <c r="O31" s="7">
        <v>0</v>
      </c>
      <c r="P31" s="7">
        <v>0</v>
      </c>
      <c r="Q31" s="18">
        <v>0</v>
      </c>
      <c r="R31" s="7">
        <v>10.98</v>
      </c>
      <c r="S31" s="7">
        <v>4.82</v>
      </c>
      <c r="T31" s="7">
        <v>0</v>
      </c>
      <c r="U31" s="7">
        <v>0</v>
      </c>
      <c r="V31" s="7">
        <v>21.34</v>
      </c>
      <c r="W31" s="7">
        <v>2031</v>
      </c>
      <c r="X31" s="7">
        <v>230.31</v>
      </c>
      <c r="Y31" s="7">
        <v>0</v>
      </c>
      <c r="Z31" s="7">
        <v>0</v>
      </c>
    </row>
    <row r="32" s="1" customFormat="1" spans="1:26">
      <c r="A32" s="7" t="s">
        <v>77</v>
      </c>
      <c r="B32" s="18">
        <f t="shared" si="4"/>
        <v>540.202852830189</v>
      </c>
      <c r="C32" s="18">
        <f>B32/B35*100</f>
        <v>18.7980083176951</v>
      </c>
      <c r="D32" s="18">
        <v>69.6086956940051</v>
      </c>
      <c r="E32" s="7">
        <v>1004</v>
      </c>
      <c r="F32" s="18">
        <v>197.25</v>
      </c>
      <c r="G32" s="7">
        <v>1817</v>
      </c>
      <c r="H32" s="18">
        <v>316.7304</v>
      </c>
      <c r="I32" s="7">
        <v>0</v>
      </c>
      <c r="J32" s="7">
        <v>0</v>
      </c>
      <c r="K32" s="7">
        <v>0</v>
      </c>
      <c r="L32" s="7">
        <v>0</v>
      </c>
      <c r="M32" s="7">
        <v>2821</v>
      </c>
      <c r="N32" s="18">
        <v>513.9804</v>
      </c>
      <c r="O32" s="7">
        <v>0</v>
      </c>
      <c r="P32" s="18">
        <v>0</v>
      </c>
      <c r="Q32" s="18">
        <v>0</v>
      </c>
      <c r="R32" s="7">
        <v>0</v>
      </c>
      <c r="S32" s="7">
        <v>0</v>
      </c>
      <c r="T32" s="7">
        <v>0</v>
      </c>
      <c r="U32" s="7">
        <v>0</v>
      </c>
      <c r="V32" s="18">
        <v>26.2224528301888</v>
      </c>
      <c r="W32" s="7">
        <v>111</v>
      </c>
      <c r="X32" s="18">
        <v>111.52</v>
      </c>
      <c r="Y32" s="18">
        <v>44.84</v>
      </c>
      <c r="Z32" s="18">
        <v>29.68</v>
      </c>
    </row>
    <row r="33" s="1" customFormat="1" spans="1:26">
      <c r="A33" s="7" t="s">
        <v>76</v>
      </c>
      <c r="B33" s="18">
        <f t="shared" si="4"/>
        <v>98.66</v>
      </c>
      <c r="C33" s="18">
        <f>B33/B35*100</f>
        <v>3.43317605767401</v>
      </c>
      <c r="D33" s="18" t="s">
        <v>41</v>
      </c>
      <c r="E33" s="7">
        <v>485</v>
      </c>
      <c r="F33" s="18">
        <v>76.34</v>
      </c>
      <c r="G33" s="7">
        <v>148</v>
      </c>
      <c r="H33" s="18">
        <v>21.82</v>
      </c>
      <c r="I33" s="7">
        <v>0</v>
      </c>
      <c r="J33" s="7">
        <v>0</v>
      </c>
      <c r="K33" s="7">
        <v>0</v>
      </c>
      <c r="L33" s="7">
        <v>0</v>
      </c>
      <c r="M33" s="7">
        <v>633</v>
      </c>
      <c r="N33" s="18">
        <v>98.16</v>
      </c>
      <c r="O33" s="7">
        <v>0</v>
      </c>
      <c r="P33" s="18">
        <v>0</v>
      </c>
      <c r="Q33" s="18">
        <v>0.03</v>
      </c>
      <c r="R33" s="7">
        <v>0</v>
      </c>
      <c r="S33" s="7">
        <v>0</v>
      </c>
      <c r="T33" s="7">
        <v>0</v>
      </c>
      <c r="U33" s="7">
        <v>0</v>
      </c>
      <c r="V33" s="18">
        <v>0.47</v>
      </c>
      <c r="W33" s="7">
        <v>88</v>
      </c>
      <c r="X33" s="18">
        <v>37.98</v>
      </c>
      <c r="Y33" s="18">
        <v>4.93</v>
      </c>
      <c r="Z33" s="18">
        <v>4.93</v>
      </c>
    </row>
    <row r="34" s="1" customFormat="1" spans="1:26">
      <c r="A34" s="7" t="s">
        <v>78</v>
      </c>
      <c r="B34" s="18">
        <f t="shared" si="4"/>
        <v>102.82</v>
      </c>
      <c r="C34" s="18">
        <f>B34/B35*100</f>
        <v>3.57793596442369</v>
      </c>
      <c r="D34" s="18">
        <v>14.1734032157769</v>
      </c>
      <c r="E34" s="7">
        <v>199</v>
      </c>
      <c r="F34" s="18">
        <v>68.86</v>
      </c>
      <c r="G34" s="19">
        <v>89</v>
      </c>
      <c r="H34" s="18">
        <v>31.8</v>
      </c>
      <c r="I34" s="7">
        <v>2</v>
      </c>
      <c r="J34" s="7">
        <v>0.02</v>
      </c>
      <c r="K34" s="7">
        <v>0</v>
      </c>
      <c r="L34" s="7">
        <v>0</v>
      </c>
      <c r="M34" s="7">
        <v>290</v>
      </c>
      <c r="N34" s="18">
        <v>100.68</v>
      </c>
      <c r="O34" s="7">
        <v>0</v>
      </c>
      <c r="P34" s="7">
        <v>0</v>
      </c>
      <c r="Q34" s="18">
        <v>0</v>
      </c>
      <c r="R34" s="7">
        <v>0</v>
      </c>
      <c r="S34" s="7">
        <v>0</v>
      </c>
      <c r="T34" s="7">
        <v>0</v>
      </c>
      <c r="U34" s="7">
        <v>0</v>
      </c>
      <c r="V34" s="7">
        <v>2.14</v>
      </c>
      <c r="W34" s="7">
        <v>15</v>
      </c>
      <c r="X34" s="18">
        <v>4.11</v>
      </c>
      <c r="Y34" s="18">
        <v>15.68</v>
      </c>
      <c r="Z34" s="18">
        <v>8.87</v>
      </c>
    </row>
    <row r="35" s="1" customFormat="1" ht="15.6" spans="1:27">
      <c r="A35" s="7" t="s">
        <v>42</v>
      </c>
      <c r="B35" s="18">
        <f t="shared" si="4"/>
        <v>2873.72387383019</v>
      </c>
      <c r="C35" s="7"/>
      <c r="D35" s="7">
        <v>17.85</v>
      </c>
      <c r="E35" s="19">
        <f t="shared" ref="E35:Z35" si="5">SUM(E29:E34)</f>
        <v>6934</v>
      </c>
      <c r="F35" s="18">
        <f t="shared" si="5"/>
        <v>1908.533031</v>
      </c>
      <c r="G35" s="19">
        <f t="shared" si="5"/>
        <v>2621</v>
      </c>
      <c r="H35" s="18">
        <f t="shared" si="5"/>
        <v>507.029566</v>
      </c>
      <c r="I35" s="19">
        <f t="shared" si="5"/>
        <v>8356</v>
      </c>
      <c r="J35" s="18">
        <f t="shared" si="5"/>
        <v>95.658029</v>
      </c>
      <c r="K35" s="19">
        <f t="shared" si="5"/>
        <v>93</v>
      </c>
      <c r="L35" s="18">
        <f t="shared" si="5"/>
        <v>13.850795</v>
      </c>
      <c r="M35" s="19">
        <f t="shared" si="5"/>
        <v>18004</v>
      </c>
      <c r="N35" s="18">
        <f t="shared" si="5"/>
        <v>2525.071421</v>
      </c>
      <c r="O35" s="19">
        <f t="shared" si="5"/>
        <v>37</v>
      </c>
      <c r="P35" s="18">
        <f t="shared" si="5"/>
        <v>1.48</v>
      </c>
      <c r="Q35" s="18">
        <f t="shared" si="5"/>
        <v>11.81</v>
      </c>
      <c r="R35" s="18">
        <f t="shared" si="5"/>
        <v>61.7</v>
      </c>
      <c r="S35" s="18">
        <f t="shared" si="5"/>
        <v>10.53</v>
      </c>
      <c r="T35" s="19">
        <f t="shared" si="5"/>
        <v>0</v>
      </c>
      <c r="U35" s="18">
        <f t="shared" si="5"/>
        <v>0</v>
      </c>
      <c r="V35" s="18">
        <f t="shared" si="5"/>
        <v>263.132452830189</v>
      </c>
      <c r="W35" s="19">
        <f t="shared" si="5"/>
        <v>5258</v>
      </c>
      <c r="X35" s="18">
        <f t="shared" si="5"/>
        <v>1298.745674</v>
      </c>
      <c r="Y35" s="18">
        <f t="shared" si="5"/>
        <v>172.507784</v>
      </c>
      <c r="Z35" s="19">
        <f t="shared" si="5"/>
        <v>121.901658</v>
      </c>
      <c r="AA35" s="42"/>
    </row>
    <row r="36" s="1" customFormat="1" ht="20.4" spans="1:27">
      <c r="A36" s="21" t="s">
        <v>47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39"/>
      <c r="R36" s="21"/>
      <c r="S36" s="21"/>
      <c r="T36" s="21"/>
      <c r="U36" s="21"/>
      <c r="V36" s="21"/>
      <c r="W36" s="21"/>
      <c r="X36" s="21"/>
      <c r="Y36" s="21"/>
      <c r="Z36" s="21"/>
      <c r="AA36" s="42"/>
    </row>
    <row r="37" s="1" customFormat="1" ht="15.6" spans="1:27">
      <c r="A37" s="6" t="s">
        <v>4</v>
      </c>
      <c r="B37" s="7" t="s">
        <v>5</v>
      </c>
      <c r="C37" s="8" t="s">
        <v>6</v>
      </c>
      <c r="D37" s="9" t="s">
        <v>56</v>
      </c>
      <c r="E37" s="10" t="s">
        <v>57</v>
      </c>
      <c r="F37" s="10"/>
      <c r="G37" s="10"/>
      <c r="H37" s="10"/>
      <c r="I37" s="10"/>
      <c r="J37" s="10"/>
      <c r="K37" s="10"/>
      <c r="L37" s="10"/>
      <c r="M37" s="10"/>
      <c r="N37" s="10"/>
      <c r="O37" s="7" t="s">
        <v>58</v>
      </c>
      <c r="P37" s="7"/>
      <c r="Q37" s="32" t="s">
        <v>59</v>
      </c>
      <c r="R37" s="9" t="s">
        <v>60</v>
      </c>
      <c r="S37" s="9" t="s">
        <v>61</v>
      </c>
      <c r="T37" s="33" t="s">
        <v>12</v>
      </c>
      <c r="U37" s="34"/>
      <c r="V37" s="9" t="s">
        <v>62</v>
      </c>
      <c r="W37" s="10" t="s">
        <v>63</v>
      </c>
      <c r="X37" s="10" t="s">
        <v>15</v>
      </c>
      <c r="Y37" s="10" t="s">
        <v>19</v>
      </c>
      <c r="Z37" s="10" t="s">
        <v>64</v>
      </c>
      <c r="AA37" s="42"/>
    </row>
    <row r="38" s="1" customFormat="1" ht="15.6" spans="1:27">
      <c r="A38" s="6"/>
      <c r="B38" s="7"/>
      <c r="C38" s="11"/>
      <c r="D38" s="12"/>
      <c r="E38" s="10" t="s">
        <v>65</v>
      </c>
      <c r="F38" s="10"/>
      <c r="G38" s="13" t="s">
        <v>66</v>
      </c>
      <c r="H38" s="14"/>
      <c r="I38" s="7" t="s">
        <v>67</v>
      </c>
      <c r="J38" s="7"/>
      <c r="K38" s="7" t="s">
        <v>68</v>
      </c>
      <c r="L38" s="7"/>
      <c r="M38" s="7" t="s">
        <v>69</v>
      </c>
      <c r="N38" s="7"/>
      <c r="O38" s="7"/>
      <c r="P38" s="7"/>
      <c r="Q38" s="35"/>
      <c r="R38" s="12"/>
      <c r="S38" s="16"/>
      <c r="T38" s="36"/>
      <c r="U38" s="37"/>
      <c r="V38" s="12"/>
      <c r="W38" s="10"/>
      <c r="X38" s="10"/>
      <c r="Y38" s="10"/>
      <c r="Z38" s="10"/>
      <c r="AA38" s="42"/>
    </row>
    <row r="39" s="1" customFormat="1" ht="24" spans="1:27">
      <c r="A39" s="6"/>
      <c r="B39" s="7"/>
      <c r="C39" s="15"/>
      <c r="D39" s="16"/>
      <c r="E39" s="10" t="s">
        <v>70</v>
      </c>
      <c r="F39" s="7" t="s">
        <v>25</v>
      </c>
      <c r="G39" s="10" t="s">
        <v>70</v>
      </c>
      <c r="H39" s="7" t="s">
        <v>25</v>
      </c>
      <c r="I39" s="10" t="s">
        <v>70</v>
      </c>
      <c r="J39" s="7" t="s">
        <v>25</v>
      </c>
      <c r="K39" s="10" t="s">
        <v>70</v>
      </c>
      <c r="L39" s="18" t="s">
        <v>25</v>
      </c>
      <c r="M39" s="10" t="s">
        <v>70</v>
      </c>
      <c r="N39" s="7" t="s">
        <v>25</v>
      </c>
      <c r="O39" s="10" t="s">
        <v>71</v>
      </c>
      <c r="P39" s="7" t="s">
        <v>25</v>
      </c>
      <c r="Q39" s="38"/>
      <c r="R39" s="16"/>
      <c r="S39" s="10" t="s">
        <v>25</v>
      </c>
      <c r="T39" s="10" t="s">
        <v>72</v>
      </c>
      <c r="U39" s="10" t="s">
        <v>25</v>
      </c>
      <c r="V39" s="16"/>
      <c r="W39" s="10"/>
      <c r="X39" s="10"/>
      <c r="Y39" s="10"/>
      <c r="Z39" s="10"/>
      <c r="AA39" s="42"/>
    </row>
    <row r="40" s="1" customFormat="1" spans="1:27">
      <c r="A40" s="7" t="s">
        <v>73</v>
      </c>
      <c r="B40" s="18">
        <f t="shared" ref="B40:B44" si="6">N40+P40+Q40+R40+S40+U40+V40</f>
        <v>794.539848</v>
      </c>
      <c r="C40" s="17">
        <f>B40/B44*100</f>
        <v>54.1066202693868</v>
      </c>
      <c r="D40" s="24">
        <v>5.11737430566128</v>
      </c>
      <c r="E40" s="25">
        <v>1680</v>
      </c>
      <c r="F40" s="26">
        <v>600.113847</v>
      </c>
      <c r="G40" s="27">
        <v>13</v>
      </c>
      <c r="H40" s="26">
        <v>2.90974</v>
      </c>
      <c r="I40" s="27">
        <v>3748</v>
      </c>
      <c r="J40" s="26">
        <v>42.811926</v>
      </c>
      <c r="K40" s="27">
        <v>44</v>
      </c>
      <c r="L40" s="26">
        <v>6.934335</v>
      </c>
      <c r="M40" s="25">
        <v>5485</v>
      </c>
      <c r="N40" s="26">
        <v>652.769848</v>
      </c>
      <c r="O40" s="27">
        <v>3</v>
      </c>
      <c r="P40" s="26">
        <v>7.3</v>
      </c>
      <c r="Q40" s="24">
        <v>0.49</v>
      </c>
      <c r="R40" s="26">
        <v>43.19</v>
      </c>
      <c r="S40" s="26">
        <v>6.67</v>
      </c>
      <c r="T40" s="25">
        <v>0</v>
      </c>
      <c r="U40" s="25">
        <v>0</v>
      </c>
      <c r="V40" s="26">
        <v>84.12</v>
      </c>
      <c r="W40" s="27">
        <v>2831</v>
      </c>
      <c r="X40" s="40">
        <v>475.541033</v>
      </c>
      <c r="Y40" s="40">
        <v>65.026531</v>
      </c>
      <c r="Z40" s="40">
        <v>42.659069</v>
      </c>
      <c r="AA40" s="43"/>
    </row>
    <row r="41" s="1" customFormat="1" ht="15.6" spans="1:27">
      <c r="A41" s="7" t="s">
        <v>74</v>
      </c>
      <c r="B41" s="18">
        <f t="shared" si="6"/>
        <v>363.51</v>
      </c>
      <c r="C41" s="17">
        <f>B41/B44*100</f>
        <v>24.7543248883406</v>
      </c>
      <c r="D41" s="18">
        <v>-13.4994288977727</v>
      </c>
      <c r="E41" s="7">
        <v>1346</v>
      </c>
      <c r="F41" s="7">
        <v>235.17</v>
      </c>
      <c r="G41" s="7">
        <v>271</v>
      </c>
      <c r="H41" s="7">
        <v>56.05</v>
      </c>
      <c r="I41" s="7">
        <v>2476</v>
      </c>
      <c r="J41" s="7">
        <v>29.7</v>
      </c>
      <c r="K41" s="7">
        <v>0</v>
      </c>
      <c r="L41" s="7">
        <v>0</v>
      </c>
      <c r="M41" s="7">
        <v>4093</v>
      </c>
      <c r="N41" s="7">
        <v>320.92</v>
      </c>
      <c r="O41" s="7">
        <v>1</v>
      </c>
      <c r="P41" s="7">
        <v>0.85</v>
      </c>
      <c r="Q41" s="18">
        <v>0</v>
      </c>
      <c r="R41" s="7">
        <v>8.58</v>
      </c>
      <c r="S41" s="7">
        <v>0</v>
      </c>
      <c r="T41" s="7">
        <v>0</v>
      </c>
      <c r="U41" s="7">
        <v>0</v>
      </c>
      <c r="V41" s="7">
        <v>33.16</v>
      </c>
      <c r="W41" s="7">
        <v>318</v>
      </c>
      <c r="X41" s="7">
        <v>235.58</v>
      </c>
      <c r="Y41" s="7">
        <v>0</v>
      </c>
      <c r="Z41" s="7">
        <v>0</v>
      </c>
      <c r="AA41" s="42"/>
    </row>
    <row r="42" s="1" customFormat="1" ht="15.6" spans="1:27">
      <c r="A42" s="7" t="s">
        <v>75</v>
      </c>
      <c r="B42" s="18">
        <f t="shared" si="6"/>
        <v>48.46</v>
      </c>
      <c r="C42" s="17">
        <f>B42/B44*100</f>
        <v>3.30003186731861</v>
      </c>
      <c r="D42" s="18">
        <v>48.059883898564</v>
      </c>
      <c r="E42" s="7">
        <v>56</v>
      </c>
      <c r="F42" s="7">
        <v>24.1</v>
      </c>
      <c r="G42" s="7">
        <v>20</v>
      </c>
      <c r="H42" s="7">
        <v>7.34</v>
      </c>
      <c r="I42" s="7">
        <v>581</v>
      </c>
      <c r="J42" s="7">
        <v>6.96</v>
      </c>
      <c r="K42" s="7">
        <v>0</v>
      </c>
      <c r="L42" s="7">
        <v>0</v>
      </c>
      <c r="M42" s="7">
        <v>657</v>
      </c>
      <c r="N42" s="7">
        <v>38.4</v>
      </c>
      <c r="O42" s="7">
        <v>0</v>
      </c>
      <c r="P42" s="7">
        <v>0</v>
      </c>
      <c r="Q42" s="18">
        <v>0</v>
      </c>
      <c r="R42" s="7">
        <v>3.84</v>
      </c>
      <c r="S42" s="7">
        <v>0</v>
      </c>
      <c r="T42" s="7">
        <v>0</v>
      </c>
      <c r="U42" s="7">
        <v>0</v>
      </c>
      <c r="V42" s="7">
        <v>6.22</v>
      </c>
      <c r="W42" s="7">
        <v>1322</v>
      </c>
      <c r="X42" s="7">
        <v>42.5</v>
      </c>
      <c r="Y42" s="7">
        <v>0</v>
      </c>
      <c r="Z42" s="7">
        <v>0</v>
      </c>
      <c r="AA42" s="42"/>
    </row>
    <row r="43" s="1" customFormat="1" ht="15.6" spans="1:27">
      <c r="A43" s="7" t="s">
        <v>77</v>
      </c>
      <c r="B43" s="18">
        <f t="shared" si="6"/>
        <v>261.960819811321</v>
      </c>
      <c r="C43" s="17">
        <f>B43/B44*100</f>
        <v>17.8390229749539</v>
      </c>
      <c r="D43" s="18">
        <v>48.9419267723252</v>
      </c>
      <c r="E43" s="7">
        <v>924</v>
      </c>
      <c r="F43" s="18">
        <v>118.769425471698</v>
      </c>
      <c r="G43" s="7">
        <v>768</v>
      </c>
      <c r="H43" s="18">
        <v>127.089601886792</v>
      </c>
      <c r="I43" s="7">
        <v>0</v>
      </c>
      <c r="J43" s="7">
        <v>0</v>
      </c>
      <c r="K43" s="7">
        <v>0</v>
      </c>
      <c r="L43" s="7">
        <v>0</v>
      </c>
      <c r="M43" s="7">
        <v>1692</v>
      </c>
      <c r="N43" s="18">
        <v>245.859027358491</v>
      </c>
      <c r="O43" s="7">
        <v>0</v>
      </c>
      <c r="P43" s="7">
        <v>0</v>
      </c>
      <c r="Q43" s="18">
        <v>0</v>
      </c>
      <c r="R43" s="7">
        <v>0</v>
      </c>
      <c r="S43" s="7">
        <v>0</v>
      </c>
      <c r="T43" s="7">
        <v>0</v>
      </c>
      <c r="U43" s="7">
        <v>0</v>
      </c>
      <c r="V43" s="18">
        <v>16.1017924528302</v>
      </c>
      <c r="W43" s="7">
        <v>6</v>
      </c>
      <c r="X43" s="18">
        <v>120.94</v>
      </c>
      <c r="Y43" s="18">
        <v>21.86</v>
      </c>
      <c r="Z43" s="18">
        <v>14.58</v>
      </c>
      <c r="AA43" s="42"/>
    </row>
    <row r="44" s="1" customFormat="1" ht="15.6" spans="1:27">
      <c r="A44" s="7" t="s">
        <v>42</v>
      </c>
      <c r="B44" s="18">
        <f t="shared" si="6"/>
        <v>1468.47066781132</v>
      </c>
      <c r="C44" s="28"/>
      <c r="D44" s="18">
        <v>6.05</v>
      </c>
      <c r="E44" s="19">
        <f t="shared" ref="E44:Z44" si="7">SUM(E40:E43)</f>
        <v>4006</v>
      </c>
      <c r="F44" s="18">
        <f t="shared" si="7"/>
        <v>978.153272471698</v>
      </c>
      <c r="G44" s="18">
        <f t="shared" si="7"/>
        <v>1072</v>
      </c>
      <c r="H44" s="18">
        <f t="shared" si="7"/>
        <v>193.389341886792</v>
      </c>
      <c r="I44" s="18">
        <f t="shared" si="7"/>
        <v>6805</v>
      </c>
      <c r="J44" s="18">
        <f t="shared" si="7"/>
        <v>79.471926</v>
      </c>
      <c r="K44" s="18">
        <f t="shared" si="7"/>
        <v>44</v>
      </c>
      <c r="L44" s="18">
        <f t="shared" si="7"/>
        <v>6.934335</v>
      </c>
      <c r="M44" s="18">
        <f t="shared" si="7"/>
        <v>11927</v>
      </c>
      <c r="N44" s="18">
        <f t="shared" si="7"/>
        <v>1257.94887535849</v>
      </c>
      <c r="O44" s="18">
        <f t="shared" si="7"/>
        <v>4</v>
      </c>
      <c r="P44" s="18">
        <f t="shared" si="7"/>
        <v>8.15</v>
      </c>
      <c r="Q44" s="18">
        <f t="shared" si="7"/>
        <v>0.49</v>
      </c>
      <c r="R44" s="18">
        <f t="shared" si="7"/>
        <v>55.61</v>
      </c>
      <c r="S44" s="18">
        <f t="shared" si="7"/>
        <v>6.67</v>
      </c>
      <c r="T44" s="18">
        <f t="shared" si="7"/>
        <v>0</v>
      </c>
      <c r="U44" s="18">
        <f t="shared" si="7"/>
        <v>0</v>
      </c>
      <c r="V44" s="18">
        <f t="shared" si="7"/>
        <v>139.60179245283</v>
      </c>
      <c r="W44" s="18">
        <f t="shared" si="7"/>
        <v>4477</v>
      </c>
      <c r="X44" s="18">
        <f t="shared" si="7"/>
        <v>874.561033</v>
      </c>
      <c r="Y44" s="18">
        <f t="shared" si="7"/>
        <v>86.886531</v>
      </c>
      <c r="Z44" s="18">
        <f t="shared" si="7"/>
        <v>57.239069</v>
      </c>
      <c r="AA44" s="42"/>
    </row>
    <row r="45" s="1" customFormat="1" ht="20.4" spans="1:27">
      <c r="A45" s="21" t="s">
        <v>48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39"/>
      <c r="R45" s="21"/>
      <c r="S45" s="21"/>
      <c r="T45" s="21"/>
      <c r="U45" s="21"/>
      <c r="V45" s="21"/>
      <c r="W45" s="21"/>
      <c r="X45" s="21"/>
      <c r="Y45" s="21"/>
      <c r="Z45" s="21"/>
      <c r="AA45" s="42"/>
    </row>
    <row r="46" s="1" customFormat="1" ht="15.6" spans="1:27">
      <c r="A46" s="6" t="s">
        <v>4</v>
      </c>
      <c r="B46" s="7" t="s">
        <v>5</v>
      </c>
      <c r="C46" s="8" t="s">
        <v>6</v>
      </c>
      <c r="D46" s="9" t="s">
        <v>56</v>
      </c>
      <c r="E46" s="10" t="s">
        <v>57</v>
      </c>
      <c r="F46" s="10"/>
      <c r="G46" s="10"/>
      <c r="H46" s="10"/>
      <c r="I46" s="10"/>
      <c r="J46" s="10"/>
      <c r="K46" s="10"/>
      <c r="L46" s="10"/>
      <c r="M46" s="10"/>
      <c r="N46" s="10"/>
      <c r="O46" s="7" t="s">
        <v>58</v>
      </c>
      <c r="P46" s="7"/>
      <c r="Q46" s="32" t="s">
        <v>59</v>
      </c>
      <c r="R46" s="9" t="s">
        <v>60</v>
      </c>
      <c r="S46" s="9" t="s">
        <v>61</v>
      </c>
      <c r="T46" s="33" t="s">
        <v>12</v>
      </c>
      <c r="U46" s="34"/>
      <c r="V46" s="9" t="s">
        <v>62</v>
      </c>
      <c r="W46" s="10" t="s">
        <v>63</v>
      </c>
      <c r="X46" s="10" t="s">
        <v>15</v>
      </c>
      <c r="Y46" s="10" t="s">
        <v>19</v>
      </c>
      <c r="Z46" s="10" t="s">
        <v>64</v>
      </c>
      <c r="AA46" s="42"/>
    </row>
    <row r="47" s="1" customFormat="1" ht="15.6" spans="1:27">
      <c r="A47" s="6"/>
      <c r="B47" s="7"/>
      <c r="C47" s="11"/>
      <c r="D47" s="12"/>
      <c r="E47" s="10" t="s">
        <v>65</v>
      </c>
      <c r="F47" s="10"/>
      <c r="G47" s="13" t="s">
        <v>66</v>
      </c>
      <c r="H47" s="14"/>
      <c r="I47" s="7" t="s">
        <v>67</v>
      </c>
      <c r="J47" s="7"/>
      <c r="K47" s="7" t="s">
        <v>68</v>
      </c>
      <c r="L47" s="7"/>
      <c r="M47" s="7" t="s">
        <v>69</v>
      </c>
      <c r="N47" s="7"/>
      <c r="O47" s="7"/>
      <c r="P47" s="7"/>
      <c r="Q47" s="35"/>
      <c r="R47" s="12"/>
      <c r="S47" s="16"/>
      <c r="T47" s="36"/>
      <c r="U47" s="37"/>
      <c r="V47" s="12"/>
      <c r="W47" s="10"/>
      <c r="X47" s="10"/>
      <c r="Y47" s="10"/>
      <c r="Z47" s="10"/>
      <c r="AA47" s="42"/>
    </row>
    <row r="48" s="1" customFormat="1" ht="24" spans="1:27">
      <c r="A48" s="6"/>
      <c r="B48" s="7"/>
      <c r="C48" s="15"/>
      <c r="D48" s="16"/>
      <c r="E48" s="10" t="s">
        <v>70</v>
      </c>
      <c r="F48" s="7" t="s">
        <v>25</v>
      </c>
      <c r="G48" s="10" t="s">
        <v>70</v>
      </c>
      <c r="H48" s="7" t="s">
        <v>25</v>
      </c>
      <c r="I48" s="10" t="s">
        <v>70</v>
      </c>
      <c r="J48" s="7" t="s">
        <v>25</v>
      </c>
      <c r="K48" s="10" t="s">
        <v>70</v>
      </c>
      <c r="L48" s="18" t="s">
        <v>25</v>
      </c>
      <c r="M48" s="10" t="s">
        <v>70</v>
      </c>
      <c r="N48" s="7" t="s">
        <v>25</v>
      </c>
      <c r="O48" s="10" t="s">
        <v>71</v>
      </c>
      <c r="P48" s="7" t="s">
        <v>25</v>
      </c>
      <c r="Q48" s="38"/>
      <c r="R48" s="16"/>
      <c r="S48" s="10" t="s">
        <v>25</v>
      </c>
      <c r="T48" s="10" t="s">
        <v>72</v>
      </c>
      <c r="U48" s="10" t="s">
        <v>25</v>
      </c>
      <c r="V48" s="16"/>
      <c r="W48" s="10"/>
      <c r="X48" s="10"/>
      <c r="Y48" s="10"/>
      <c r="Z48" s="10"/>
      <c r="AA48" s="42"/>
    </row>
    <row r="49" s="1" customFormat="1" ht="15.6" spans="1:27">
      <c r="A49" s="7" t="s">
        <v>73</v>
      </c>
      <c r="B49" s="18">
        <f t="shared" ref="B49:B53" si="8">N49+P49+Q49+R49+S49+U49+V49</f>
        <v>327.080592</v>
      </c>
      <c r="C49" s="17">
        <f>B49/B53*100</f>
        <v>54.6858965697859</v>
      </c>
      <c r="D49" s="24">
        <v>8.58860221128527</v>
      </c>
      <c r="E49" s="25">
        <v>890</v>
      </c>
      <c r="F49" s="26">
        <v>282.730383</v>
      </c>
      <c r="G49" s="27">
        <v>3</v>
      </c>
      <c r="H49" s="26">
        <v>0.803718</v>
      </c>
      <c r="I49" s="27">
        <v>664</v>
      </c>
      <c r="J49" s="26">
        <v>7.476112</v>
      </c>
      <c r="K49" s="27">
        <v>7</v>
      </c>
      <c r="L49" s="26">
        <v>1.250379</v>
      </c>
      <c r="M49" s="25">
        <v>1564</v>
      </c>
      <c r="N49" s="26">
        <v>292.260592</v>
      </c>
      <c r="O49" s="27">
        <v>1</v>
      </c>
      <c r="P49" s="26">
        <v>2.25</v>
      </c>
      <c r="Q49" s="24">
        <v>0</v>
      </c>
      <c r="R49" s="26">
        <v>21.67</v>
      </c>
      <c r="S49" s="26">
        <v>0</v>
      </c>
      <c r="T49" s="25">
        <v>0</v>
      </c>
      <c r="U49" s="25">
        <v>0</v>
      </c>
      <c r="V49" s="26">
        <v>10.9</v>
      </c>
      <c r="W49" s="27">
        <v>184</v>
      </c>
      <c r="X49" s="40">
        <v>124.744529</v>
      </c>
      <c r="Y49" s="40">
        <v>35.513736</v>
      </c>
      <c r="Z49" s="40">
        <v>29.692973</v>
      </c>
      <c r="AA49" s="42"/>
    </row>
    <row r="50" s="1" customFormat="1" ht="15.6" spans="1:27">
      <c r="A50" s="7" t="s">
        <v>74</v>
      </c>
      <c r="B50" s="18">
        <f t="shared" si="8"/>
        <v>108.16</v>
      </c>
      <c r="C50" s="17">
        <f>B50/B53*100</f>
        <v>18.0836977725295</v>
      </c>
      <c r="D50" s="17">
        <v>38.1353767560664</v>
      </c>
      <c r="E50" s="7">
        <v>536</v>
      </c>
      <c r="F50" s="7">
        <v>88.24</v>
      </c>
      <c r="G50" s="7">
        <v>48</v>
      </c>
      <c r="H50" s="7">
        <v>10.24</v>
      </c>
      <c r="I50" s="7">
        <v>206</v>
      </c>
      <c r="J50" s="7">
        <v>2.47</v>
      </c>
      <c r="K50" s="7">
        <v>0</v>
      </c>
      <c r="L50" s="7">
        <v>0</v>
      </c>
      <c r="M50" s="7">
        <v>790</v>
      </c>
      <c r="N50" s="7">
        <v>100.95</v>
      </c>
      <c r="O50" s="7">
        <v>0</v>
      </c>
      <c r="P50" s="7">
        <v>0</v>
      </c>
      <c r="Q50" s="18">
        <v>0</v>
      </c>
      <c r="R50" s="7">
        <v>1.64</v>
      </c>
      <c r="S50" s="7">
        <v>0</v>
      </c>
      <c r="T50" s="7">
        <v>0</v>
      </c>
      <c r="U50" s="7">
        <v>0</v>
      </c>
      <c r="V50" s="7">
        <v>5.57</v>
      </c>
      <c r="W50" s="7">
        <v>48</v>
      </c>
      <c r="X50" s="7">
        <v>28.87</v>
      </c>
      <c r="Y50" s="7">
        <v>0</v>
      </c>
      <c r="Z50" s="7">
        <v>0</v>
      </c>
      <c r="AA50" s="42"/>
    </row>
    <row r="51" s="1" customFormat="1" ht="15.6" spans="1:27">
      <c r="A51" s="7" t="s">
        <v>75</v>
      </c>
      <c r="B51" s="18">
        <f t="shared" si="8"/>
        <v>112.43</v>
      </c>
      <c r="C51" s="17">
        <f>B51/B53*100</f>
        <v>18.7976159445774</v>
      </c>
      <c r="D51" s="17">
        <v>-5.19436714731427</v>
      </c>
      <c r="E51" s="7">
        <v>132</v>
      </c>
      <c r="F51" s="7">
        <v>48.52</v>
      </c>
      <c r="G51" s="7">
        <v>24</v>
      </c>
      <c r="H51" s="7">
        <v>7.7</v>
      </c>
      <c r="I51" s="7">
        <v>210</v>
      </c>
      <c r="J51" s="7">
        <v>2.5</v>
      </c>
      <c r="K51" s="7">
        <v>0</v>
      </c>
      <c r="L51" s="7">
        <v>0</v>
      </c>
      <c r="M51" s="7">
        <v>366</v>
      </c>
      <c r="N51" s="7">
        <v>58.72</v>
      </c>
      <c r="O51" s="7">
        <v>1</v>
      </c>
      <c r="P51" s="7">
        <v>1.67</v>
      </c>
      <c r="Q51" s="18">
        <v>0</v>
      </c>
      <c r="R51" s="7">
        <v>6.95</v>
      </c>
      <c r="S51" s="7">
        <v>40.84</v>
      </c>
      <c r="T51" s="7">
        <v>0</v>
      </c>
      <c r="U51" s="7">
        <v>0</v>
      </c>
      <c r="V51" s="7">
        <v>4.25</v>
      </c>
      <c r="W51" s="7">
        <v>781</v>
      </c>
      <c r="X51" s="7">
        <v>118.15</v>
      </c>
      <c r="Y51" s="7">
        <v>0</v>
      </c>
      <c r="Z51" s="7">
        <v>0</v>
      </c>
      <c r="AA51" s="42"/>
    </row>
    <row r="52" s="1" customFormat="1" spans="1:26">
      <c r="A52" s="7" t="s">
        <v>77</v>
      </c>
      <c r="B52" s="18">
        <f t="shared" si="8"/>
        <v>50.4371698113208</v>
      </c>
      <c r="C52" s="17">
        <f>B52/B53*100</f>
        <v>8.4327897131072</v>
      </c>
      <c r="D52" s="18" t="s">
        <v>41</v>
      </c>
      <c r="E52" s="7">
        <v>121</v>
      </c>
      <c r="F52" s="18">
        <v>22.89</v>
      </c>
      <c r="G52" s="7">
        <v>153</v>
      </c>
      <c r="H52" s="7">
        <v>23.96</v>
      </c>
      <c r="I52" s="7">
        <v>0</v>
      </c>
      <c r="J52" s="7">
        <v>0</v>
      </c>
      <c r="K52" s="7">
        <v>0</v>
      </c>
      <c r="L52" s="7">
        <v>0</v>
      </c>
      <c r="M52" s="7">
        <v>274</v>
      </c>
      <c r="N52" s="18">
        <v>46.85</v>
      </c>
      <c r="O52" s="7">
        <v>0</v>
      </c>
      <c r="P52" s="7">
        <v>0</v>
      </c>
      <c r="Q52" s="18">
        <v>0</v>
      </c>
      <c r="R52" s="7">
        <v>0</v>
      </c>
      <c r="S52" s="7">
        <v>0</v>
      </c>
      <c r="T52" s="7">
        <v>0</v>
      </c>
      <c r="U52" s="7">
        <v>0</v>
      </c>
      <c r="V52" s="18">
        <v>3.58716981132076</v>
      </c>
      <c r="W52" s="7">
        <v>5</v>
      </c>
      <c r="X52" s="7">
        <v>6.49</v>
      </c>
      <c r="Y52" s="7">
        <v>4.83</v>
      </c>
      <c r="Z52" s="7">
        <v>3.46</v>
      </c>
    </row>
    <row r="53" s="1" customFormat="1" spans="1:26">
      <c r="A53" s="7" t="s">
        <v>42</v>
      </c>
      <c r="B53" s="18">
        <f t="shared" si="8"/>
        <v>598.107761811321</v>
      </c>
      <c r="C53" s="28"/>
      <c r="D53" s="7">
        <v>20.08</v>
      </c>
      <c r="E53" s="19">
        <f t="shared" ref="E53:Z53" si="9">SUM(E49:E52)</f>
        <v>1679</v>
      </c>
      <c r="F53" s="18">
        <f t="shared" si="9"/>
        <v>442.380383</v>
      </c>
      <c r="G53" s="19">
        <f t="shared" si="9"/>
        <v>228</v>
      </c>
      <c r="H53" s="18">
        <f t="shared" si="9"/>
        <v>42.703718</v>
      </c>
      <c r="I53" s="19">
        <f t="shared" si="9"/>
        <v>1080</v>
      </c>
      <c r="J53" s="18">
        <f t="shared" si="9"/>
        <v>12.446112</v>
      </c>
      <c r="K53" s="19">
        <f t="shared" si="9"/>
        <v>7</v>
      </c>
      <c r="L53" s="18">
        <f t="shared" si="9"/>
        <v>1.250379</v>
      </c>
      <c r="M53" s="19">
        <f t="shared" si="9"/>
        <v>2994</v>
      </c>
      <c r="N53" s="18">
        <f t="shared" si="9"/>
        <v>498.780592</v>
      </c>
      <c r="O53" s="19">
        <f t="shared" si="9"/>
        <v>2</v>
      </c>
      <c r="P53" s="18">
        <f t="shared" si="9"/>
        <v>3.92</v>
      </c>
      <c r="Q53" s="18">
        <f t="shared" si="9"/>
        <v>0</v>
      </c>
      <c r="R53" s="18">
        <f t="shared" si="9"/>
        <v>30.26</v>
      </c>
      <c r="S53" s="18">
        <f t="shared" si="9"/>
        <v>40.84</v>
      </c>
      <c r="T53" s="19">
        <f t="shared" si="9"/>
        <v>0</v>
      </c>
      <c r="U53" s="18">
        <f t="shared" si="9"/>
        <v>0</v>
      </c>
      <c r="V53" s="18">
        <f t="shared" si="9"/>
        <v>24.3071698113208</v>
      </c>
      <c r="W53" s="19">
        <f t="shared" si="9"/>
        <v>1018</v>
      </c>
      <c r="X53" s="18">
        <f t="shared" si="9"/>
        <v>278.254529</v>
      </c>
      <c r="Y53" s="18">
        <f t="shared" si="9"/>
        <v>40.343736</v>
      </c>
      <c r="Z53" s="18">
        <f t="shared" si="9"/>
        <v>33.152973</v>
      </c>
    </row>
    <row r="54" s="1" customFormat="1" ht="20.4" spans="1:26">
      <c r="A54" s="21" t="s">
        <v>49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39"/>
      <c r="R54" s="21"/>
      <c r="S54" s="21"/>
      <c r="T54" s="21"/>
      <c r="U54" s="21"/>
      <c r="V54" s="21"/>
      <c r="W54" s="21"/>
      <c r="X54" s="21"/>
      <c r="Y54" s="21"/>
      <c r="Z54" s="21"/>
    </row>
    <row r="55" s="1" customFormat="1" spans="1:26">
      <c r="A55" s="6" t="s">
        <v>4</v>
      </c>
      <c r="B55" s="7" t="s">
        <v>5</v>
      </c>
      <c r="C55" s="8" t="s">
        <v>6</v>
      </c>
      <c r="D55" s="9" t="s">
        <v>56</v>
      </c>
      <c r="E55" s="10" t="s">
        <v>57</v>
      </c>
      <c r="F55" s="10"/>
      <c r="G55" s="10"/>
      <c r="H55" s="10"/>
      <c r="I55" s="10"/>
      <c r="J55" s="10"/>
      <c r="K55" s="10"/>
      <c r="L55" s="10"/>
      <c r="M55" s="10"/>
      <c r="N55" s="10"/>
      <c r="O55" s="7" t="s">
        <v>58</v>
      </c>
      <c r="P55" s="7"/>
      <c r="Q55" s="32" t="s">
        <v>59</v>
      </c>
      <c r="R55" s="9" t="s">
        <v>60</v>
      </c>
      <c r="S55" s="9" t="s">
        <v>61</v>
      </c>
      <c r="T55" s="33" t="s">
        <v>12</v>
      </c>
      <c r="U55" s="34"/>
      <c r="V55" s="9" t="s">
        <v>62</v>
      </c>
      <c r="W55" s="10" t="s">
        <v>63</v>
      </c>
      <c r="X55" s="10" t="s">
        <v>15</v>
      </c>
      <c r="Y55" s="10" t="s">
        <v>19</v>
      </c>
      <c r="Z55" s="10" t="s">
        <v>64</v>
      </c>
    </row>
    <row r="56" s="1" customFormat="1" spans="1:26">
      <c r="A56" s="6"/>
      <c r="B56" s="7"/>
      <c r="C56" s="11"/>
      <c r="D56" s="12"/>
      <c r="E56" s="10" t="s">
        <v>65</v>
      </c>
      <c r="F56" s="10"/>
      <c r="G56" s="13" t="s">
        <v>66</v>
      </c>
      <c r="H56" s="14"/>
      <c r="I56" s="7" t="s">
        <v>67</v>
      </c>
      <c r="J56" s="7"/>
      <c r="K56" s="7" t="s">
        <v>68</v>
      </c>
      <c r="L56" s="7"/>
      <c r="M56" s="7" t="s">
        <v>69</v>
      </c>
      <c r="N56" s="7"/>
      <c r="O56" s="7"/>
      <c r="P56" s="7"/>
      <c r="Q56" s="35"/>
      <c r="R56" s="12"/>
      <c r="S56" s="16"/>
      <c r="T56" s="36"/>
      <c r="U56" s="37"/>
      <c r="V56" s="12"/>
      <c r="W56" s="10"/>
      <c r="X56" s="10"/>
      <c r="Y56" s="10"/>
      <c r="Z56" s="10"/>
    </row>
    <row r="57" s="1" customFormat="1" ht="24" spans="1:26">
      <c r="A57" s="6"/>
      <c r="B57" s="7"/>
      <c r="C57" s="15"/>
      <c r="D57" s="16"/>
      <c r="E57" s="10" t="s">
        <v>70</v>
      </c>
      <c r="F57" s="7" t="s">
        <v>25</v>
      </c>
      <c r="G57" s="10" t="s">
        <v>70</v>
      </c>
      <c r="H57" s="7" t="s">
        <v>25</v>
      </c>
      <c r="I57" s="10" t="s">
        <v>70</v>
      </c>
      <c r="J57" s="7" t="s">
        <v>25</v>
      </c>
      <c r="K57" s="10" t="s">
        <v>70</v>
      </c>
      <c r="L57" s="18" t="s">
        <v>25</v>
      </c>
      <c r="M57" s="10" t="s">
        <v>70</v>
      </c>
      <c r="N57" s="7" t="s">
        <v>25</v>
      </c>
      <c r="O57" s="10" t="s">
        <v>71</v>
      </c>
      <c r="P57" s="7" t="s">
        <v>25</v>
      </c>
      <c r="Q57" s="38"/>
      <c r="R57" s="16"/>
      <c r="S57" s="10" t="s">
        <v>25</v>
      </c>
      <c r="T57" s="10" t="s">
        <v>72</v>
      </c>
      <c r="U57" s="10" t="s">
        <v>25</v>
      </c>
      <c r="V57" s="16"/>
      <c r="W57" s="10"/>
      <c r="X57" s="10"/>
      <c r="Y57" s="10"/>
      <c r="Z57" s="10"/>
    </row>
    <row r="58" s="1" customFormat="1" spans="1:26">
      <c r="A58" s="7" t="s">
        <v>73</v>
      </c>
      <c r="B58" s="18">
        <f t="shared" ref="B58:B61" si="10">N58+P58+Q58+R58+S58+U58+V58</f>
        <v>451.177279</v>
      </c>
      <c r="C58" s="17">
        <f>B58/B61*100</f>
        <v>66.0072089090683</v>
      </c>
      <c r="D58" s="24">
        <v>-0.643603120969759</v>
      </c>
      <c r="E58" s="25">
        <v>1315</v>
      </c>
      <c r="F58" s="26">
        <v>406.507714</v>
      </c>
      <c r="G58" s="27">
        <v>2</v>
      </c>
      <c r="H58" s="26">
        <v>0.136973</v>
      </c>
      <c r="I58" s="27">
        <v>1300</v>
      </c>
      <c r="J58" s="26">
        <v>14.841646</v>
      </c>
      <c r="K58" s="27">
        <v>3</v>
      </c>
      <c r="L58" s="26">
        <v>0.050946</v>
      </c>
      <c r="M58" s="25">
        <v>2620</v>
      </c>
      <c r="N58" s="26">
        <v>421.537279</v>
      </c>
      <c r="O58" s="27">
        <v>1</v>
      </c>
      <c r="P58" s="26">
        <v>0.23</v>
      </c>
      <c r="Q58" s="24">
        <v>0.04</v>
      </c>
      <c r="R58" s="26">
        <v>1.04</v>
      </c>
      <c r="S58" s="26">
        <v>0</v>
      </c>
      <c r="T58" s="25">
        <v>0</v>
      </c>
      <c r="U58" s="25">
        <v>0</v>
      </c>
      <c r="V58" s="26">
        <v>28.33</v>
      </c>
      <c r="W58" s="27">
        <v>332</v>
      </c>
      <c r="X58" s="40">
        <v>188.981469</v>
      </c>
      <c r="Y58" s="40">
        <v>45.177811</v>
      </c>
      <c r="Z58" s="40">
        <v>32.334122</v>
      </c>
    </row>
    <row r="59" s="1" customFormat="1" spans="1:26">
      <c r="A59" s="7" t="s">
        <v>74</v>
      </c>
      <c r="B59" s="18">
        <f t="shared" si="10"/>
        <v>229.24</v>
      </c>
      <c r="C59" s="17">
        <f>B59/B61*100</f>
        <v>33.5377982771043</v>
      </c>
      <c r="D59" s="18">
        <v>-0.4256797845539</v>
      </c>
      <c r="E59" s="7">
        <v>912</v>
      </c>
      <c r="F59" s="7">
        <v>208.8</v>
      </c>
      <c r="G59" s="29">
        <v>74</v>
      </c>
      <c r="H59" s="7">
        <v>12.45</v>
      </c>
      <c r="I59" s="29">
        <v>136</v>
      </c>
      <c r="J59" s="7">
        <v>1.63</v>
      </c>
      <c r="K59" s="29">
        <v>0</v>
      </c>
      <c r="L59" s="7">
        <v>0</v>
      </c>
      <c r="M59" s="29">
        <v>1122</v>
      </c>
      <c r="N59" s="7">
        <v>222.88</v>
      </c>
      <c r="O59" s="29">
        <v>2</v>
      </c>
      <c r="P59" s="7">
        <v>1.33</v>
      </c>
      <c r="Q59" s="18"/>
      <c r="R59" s="7">
        <v>2.19</v>
      </c>
      <c r="S59" s="7">
        <v>0</v>
      </c>
      <c r="T59" s="29">
        <v>0</v>
      </c>
      <c r="U59" s="7">
        <v>0</v>
      </c>
      <c r="V59" s="7">
        <v>2.84</v>
      </c>
      <c r="W59" s="7">
        <v>200</v>
      </c>
      <c r="X59" s="7">
        <v>112.22</v>
      </c>
      <c r="Y59" s="7">
        <v>0</v>
      </c>
      <c r="Z59" s="7">
        <v>0</v>
      </c>
    </row>
    <row r="60" s="1" customFormat="1" spans="1:26">
      <c r="A60" s="7" t="s">
        <v>79</v>
      </c>
      <c r="B60" s="18">
        <f t="shared" si="10"/>
        <v>3.11</v>
      </c>
      <c r="C60" s="17">
        <f>B60/B61*100</f>
        <v>0.454992813827405</v>
      </c>
      <c r="D60" s="18">
        <v>6.87285223367697</v>
      </c>
      <c r="E60" s="7">
        <v>0</v>
      </c>
      <c r="F60" s="7">
        <v>0</v>
      </c>
      <c r="G60" s="29">
        <v>0</v>
      </c>
      <c r="H60" s="7">
        <v>0</v>
      </c>
      <c r="I60" s="29">
        <v>0</v>
      </c>
      <c r="J60" s="7">
        <v>0</v>
      </c>
      <c r="K60" s="29">
        <v>0</v>
      </c>
      <c r="L60" s="7">
        <v>0</v>
      </c>
      <c r="M60" s="29">
        <v>0</v>
      </c>
      <c r="N60" s="7">
        <v>0</v>
      </c>
      <c r="O60" s="29">
        <v>0</v>
      </c>
      <c r="P60" s="7">
        <v>0</v>
      </c>
      <c r="Q60" s="18">
        <v>0</v>
      </c>
      <c r="R60" s="7">
        <v>0</v>
      </c>
      <c r="S60" s="7">
        <v>3.11</v>
      </c>
      <c r="T60" s="29">
        <v>0</v>
      </c>
      <c r="U60" s="7">
        <v>0</v>
      </c>
      <c r="V60" s="7">
        <v>0</v>
      </c>
      <c r="W60" s="7">
        <v>2237</v>
      </c>
      <c r="X60" s="7">
        <v>84.6</v>
      </c>
      <c r="Y60" s="7">
        <v>0</v>
      </c>
      <c r="Z60" s="7">
        <v>0</v>
      </c>
    </row>
    <row r="61" s="1" customFormat="1" spans="1:26">
      <c r="A61" s="7" t="s">
        <v>42</v>
      </c>
      <c r="B61" s="18">
        <f t="shared" si="10"/>
        <v>683.527279</v>
      </c>
      <c r="C61" s="28"/>
      <c r="D61" s="18">
        <v>-0.41</v>
      </c>
      <c r="E61" s="19">
        <f t="shared" ref="E61:Z61" si="11">SUM(E58:E60)</f>
        <v>2227</v>
      </c>
      <c r="F61" s="18">
        <f t="shared" si="11"/>
        <v>615.307714</v>
      </c>
      <c r="G61" s="19">
        <f t="shared" si="11"/>
        <v>76</v>
      </c>
      <c r="H61" s="18">
        <f t="shared" si="11"/>
        <v>12.586973</v>
      </c>
      <c r="I61" s="19">
        <f t="shared" si="11"/>
        <v>1436</v>
      </c>
      <c r="J61" s="18">
        <f t="shared" si="11"/>
        <v>16.471646</v>
      </c>
      <c r="K61" s="19">
        <f t="shared" si="11"/>
        <v>3</v>
      </c>
      <c r="L61" s="18">
        <f t="shared" si="11"/>
        <v>0.050946</v>
      </c>
      <c r="M61" s="19">
        <f t="shared" si="11"/>
        <v>3742</v>
      </c>
      <c r="N61" s="18">
        <f t="shared" si="11"/>
        <v>644.417279</v>
      </c>
      <c r="O61" s="19">
        <f t="shared" si="11"/>
        <v>3</v>
      </c>
      <c r="P61" s="18">
        <f t="shared" si="11"/>
        <v>1.56</v>
      </c>
      <c r="Q61" s="18">
        <f t="shared" si="11"/>
        <v>0.04</v>
      </c>
      <c r="R61" s="18">
        <f t="shared" si="11"/>
        <v>3.23</v>
      </c>
      <c r="S61" s="19">
        <f t="shared" si="11"/>
        <v>3.11</v>
      </c>
      <c r="T61" s="19">
        <f t="shared" si="11"/>
        <v>0</v>
      </c>
      <c r="U61" s="18">
        <f t="shared" si="11"/>
        <v>0</v>
      </c>
      <c r="V61" s="18">
        <f t="shared" si="11"/>
        <v>31.17</v>
      </c>
      <c r="W61" s="19">
        <f t="shared" si="11"/>
        <v>2769</v>
      </c>
      <c r="X61" s="18">
        <f t="shared" si="11"/>
        <v>385.801469</v>
      </c>
      <c r="Y61" s="18">
        <f t="shared" si="11"/>
        <v>45.177811</v>
      </c>
      <c r="Z61" s="18">
        <f t="shared" si="11"/>
        <v>32.334122</v>
      </c>
    </row>
    <row r="62" s="1" customFormat="1" ht="20.4" spans="1:26">
      <c r="A62" s="21" t="s">
        <v>50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9"/>
      <c r="R62" s="21"/>
      <c r="S62" s="21"/>
      <c r="T62" s="21"/>
      <c r="U62" s="21"/>
      <c r="V62" s="21"/>
      <c r="W62" s="21"/>
      <c r="X62" s="21"/>
      <c r="Y62" s="21"/>
      <c r="Z62" s="21"/>
    </row>
    <row r="63" s="1" customFormat="1" spans="1:26">
      <c r="A63" s="6" t="s">
        <v>4</v>
      </c>
      <c r="B63" s="7" t="s">
        <v>5</v>
      </c>
      <c r="C63" s="8" t="s">
        <v>6</v>
      </c>
      <c r="D63" s="9" t="s">
        <v>56</v>
      </c>
      <c r="E63" s="10" t="s">
        <v>57</v>
      </c>
      <c r="F63" s="10"/>
      <c r="G63" s="10"/>
      <c r="H63" s="10"/>
      <c r="I63" s="10"/>
      <c r="J63" s="10"/>
      <c r="K63" s="10"/>
      <c r="L63" s="10"/>
      <c r="M63" s="10"/>
      <c r="N63" s="10"/>
      <c r="O63" s="7" t="s">
        <v>58</v>
      </c>
      <c r="P63" s="7"/>
      <c r="Q63" s="32" t="s">
        <v>59</v>
      </c>
      <c r="R63" s="9" t="s">
        <v>60</v>
      </c>
      <c r="S63" s="9" t="s">
        <v>61</v>
      </c>
      <c r="T63" s="33" t="s">
        <v>12</v>
      </c>
      <c r="U63" s="34"/>
      <c r="V63" s="9" t="s">
        <v>62</v>
      </c>
      <c r="W63" s="10" t="s">
        <v>63</v>
      </c>
      <c r="X63" s="10" t="s">
        <v>15</v>
      </c>
      <c r="Y63" s="10" t="s">
        <v>19</v>
      </c>
      <c r="Z63" s="10" t="s">
        <v>64</v>
      </c>
    </row>
    <row r="64" s="1" customFormat="1" spans="1:26">
      <c r="A64" s="6"/>
      <c r="B64" s="7"/>
      <c r="C64" s="11"/>
      <c r="D64" s="12"/>
      <c r="E64" s="10" t="s">
        <v>65</v>
      </c>
      <c r="F64" s="10"/>
      <c r="G64" s="13" t="s">
        <v>66</v>
      </c>
      <c r="H64" s="14"/>
      <c r="I64" s="7" t="s">
        <v>67</v>
      </c>
      <c r="J64" s="7"/>
      <c r="K64" s="7" t="s">
        <v>68</v>
      </c>
      <c r="L64" s="7"/>
      <c r="M64" s="7" t="s">
        <v>69</v>
      </c>
      <c r="N64" s="7"/>
      <c r="O64" s="7"/>
      <c r="P64" s="7"/>
      <c r="Q64" s="35"/>
      <c r="R64" s="12"/>
      <c r="S64" s="16"/>
      <c r="T64" s="36"/>
      <c r="U64" s="37"/>
      <c r="V64" s="12"/>
      <c r="W64" s="10"/>
      <c r="X64" s="10"/>
      <c r="Y64" s="10"/>
      <c r="Z64" s="10"/>
    </row>
    <row r="65" s="1" customFormat="1" ht="24" spans="1:26">
      <c r="A65" s="6"/>
      <c r="B65" s="7"/>
      <c r="C65" s="15"/>
      <c r="D65" s="16"/>
      <c r="E65" s="10" t="s">
        <v>70</v>
      </c>
      <c r="F65" s="7" t="s">
        <v>25</v>
      </c>
      <c r="G65" s="10" t="s">
        <v>70</v>
      </c>
      <c r="H65" s="7" t="s">
        <v>25</v>
      </c>
      <c r="I65" s="10" t="s">
        <v>70</v>
      </c>
      <c r="J65" s="7" t="s">
        <v>25</v>
      </c>
      <c r="K65" s="10" t="s">
        <v>70</v>
      </c>
      <c r="L65" s="18" t="s">
        <v>25</v>
      </c>
      <c r="M65" s="10" t="s">
        <v>70</v>
      </c>
      <c r="N65" s="7" t="s">
        <v>25</v>
      </c>
      <c r="O65" s="10" t="s">
        <v>71</v>
      </c>
      <c r="P65" s="7" t="s">
        <v>25</v>
      </c>
      <c r="Q65" s="38"/>
      <c r="R65" s="16"/>
      <c r="S65" s="10" t="s">
        <v>25</v>
      </c>
      <c r="T65" s="10" t="s">
        <v>72</v>
      </c>
      <c r="U65" s="10" t="s">
        <v>25</v>
      </c>
      <c r="V65" s="16"/>
      <c r="W65" s="10"/>
      <c r="X65" s="10"/>
      <c r="Y65" s="10"/>
      <c r="Z65" s="10"/>
    </row>
    <row r="66" s="1" customFormat="1" spans="1:26">
      <c r="A66" s="7" t="s">
        <v>73</v>
      </c>
      <c r="B66" s="18">
        <f t="shared" ref="B66:B69" si="12">N66+P66+Q66+R66+S66+U66+V66</f>
        <v>297.231547</v>
      </c>
      <c r="C66" s="17">
        <f>B66/B69*100</f>
        <v>68.7238112930958</v>
      </c>
      <c r="D66" s="17">
        <v>25.2407730058092</v>
      </c>
      <c r="E66" s="44">
        <v>671</v>
      </c>
      <c r="F66" s="45">
        <v>243.162596</v>
      </c>
      <c r="G66" s="44">
        <v>2</v>
      </c>
      <c r="H66" s="45">
        <v>0.698265</v>
      </c>
      <c r="I66" s="44">
        <v>877</v>
      </c>
      <c r="J66" s="45">
        <v>9.928517</v>
      </c>
      <c r="K66" s="44">
        <v>2</v>
      </c>
      <c r="L66" s="45">
        <v>0.252169</v>
      </c>
      <c r="M66" s="52">
        <v>1552</v>
      </c>
      <c r="N66" s="53">
        <v>254.041547</v>
      </c>
      <c r="O66" s="54">
        <v>0</v>
      </c>
      <c r="P66" s="54">
        <v>0</v>
      </c>
      <c r="Q66" s="45">
        <v>0</v>
      </c>
      <c r="R66" s="54">
        <v>16.56</v>
      </c>
      <c r="S66" s="45">
        <v>8.1</v>
      </c>
      <c r="T66" s="54">
        <v>0</v>
      </c>
      <c r="U66" s="54">
        <v>0</v>
      </c>
      <c r="V66" s="54">
        <v>18.53</v>
      </c>
      <c r="W66" s="55">
        <v>270</v>
      </c>
      <c r="X66" s="56">
        <v>101.180181</v>
      </c>
      <c r="Y66" s="45">
        <v>26.932991</v>
      </c>
      <c r="Z66" s="45">
        <v>18.020403</v>
      </c>
    </row>
    <row r="67" s="1" customFormat="1" spans="1:26">
      <c r="A67" s="7" t="s">
        <v>74</v>
      </c>
      <c r="B67" s="18">
        <f t="shared" si="12"/>
        <v>96.88</v>
      </c>
      <c r="C67" s="17">
        <f>B67/B69*100</f>
        <v>22.3999198782057</v>
      </c>
      <c r="D67" s="17">
        <v>68.1652490886999</v>
      </c>
      <c r="E67" s="7">
        <v>190</v>
      </c>
      <c r="F67" s="7">
        <v>44.17</v>
      </c>
      <c r="G67" s="7">
        <v>188</v>
      </c>
      <c r="H67" s="7">
        <v>36.7</v>
      </c>
      <c r="I67" s="7">
        <v>30</v>
      </c>
      <c r="J67" s="7">
        <v>0.36</v>
      </c>
      <c r="K67" s="7">
        <v>0</v>
      </c>
      <c r="L67" s="7">
        <v>0</v>
      </c>
      <c r="M67" s="7">
        <v>408</v>
      </c>
      <c r="N67" s="7">
        <v>81.23</v>
      </c>
      <c r="O67" s="7">
        <v>0</v>
      </c>
      <c r="P67" s="7">
        <v>0</v>
      </c>
      <c r="Q67" s="18">
        <v>0.96</v>
      </c>
      <c r="R67" s="7">
        <v>0.46</v>
      </c>
      <c r="S67" s="7">
        <v>0</v>
      </c>
      <c r="T67" s="7">
        <v>0</v>
      </c>
      <c r="U67" s="7">
        <v>0</v>
      </c>
      <c r="V67" s="7">
        <v>14.23</v>
      </c>
      <c r="W67" s="7">
        <v>83</v>
      </c>
      <c r="X67" s="7">
        <v>17.24</v>
      </c>
      <c r="Y67" s="7">
        <v>0</v>
      </c>
      <c r="Z67" s="7">
        <v>0</v>
      </c>
    </row>
    <row r="68" s="1" customFormat="1" spans="1:26">
      <c r="A68" s="7" t="s">
        <v>75</v>
      </c>
      <c r="B68" s="18">
        <f t="shared" si="12"/>
        <v>38.39</v>
      </c>
      <c r="C68" s="17">
        <f>B68/B69*100</f>
        <v>8.87626882869855</v>
      </c>
      <c r="D68" s="18">
        <v>41.660516605166</v>
      </c>
      <c r="E68" s="7">
        <v>15</v>
      </c>
      <c r="F68" s="7">
        <v>5.57</v>
      </c>
      <c r="G68" s="7">
        <v>18</v>
      </c>
      <c r="H68" s="7">
        <v>6.22</v>
      </c>
      <c r="I68" s="7">
        <v>380</v>
      </c>
      <c r="J68" s="7">
        <v>4.56</v>
      </c>
      <c r="K68" s="7">
        <v>0</v>
      </c>
      <c r="L68" s="7">
        <v>0</v>
      </c>
      <c r="M68" s="7">
        <v>413</v>
      </c>
      <c r="N68" s="7">
        <v>16.35</v>
      </c>
      <c r="O68" s="7">
        <v>0</v>
      </c>
      <c r="P68" s="7">
        <v>0</v>
      </c>
      <c r="Q68" s="18">
        <v>0</v>
      </c>
      <c r="R68" s="7">
        <v>0.11</v>
      </c>
      <c r="S68" s="7">
        <v>14.73</v>
      </c>
      <c r="T68" s="7">
        <v>0</v>
      </c>
      <c r="U68" s="7">
        <v>0</v>
      </c>
      <c r="V68" s="7">
        <v>7.2</v>
      </c>
      <c r="W68" s="7">
        <v>862</v>
      </c>
      <c r="X68" s="7">
        <v>44</v>
      </c>
      <c r="Y68" s="7">
        <v>0</v>
      </c>
      <c r="Z68" s="7">
        <v>0</v>
      </c>
    </row>
    <row r="69" s="1" customFormat="1" spans="1:26">
      <c r="A69" s="7" t="s">
        <v>42</v>
      </c>
      <c r="B69" s="18">
        <f t="shared" si="12"/>
        <v>432.501547</v>
      </c>
      <c r="C69" s="28"/>
      <c r="D69" s="7">
        <v>34.3</v>
      </c>
      <c r="E69" s="19">
        <f t="shared" ref="E69:Z69" si="13">SUM(E66:E68)</f>
        <v>876</v>
      </c>
      <c r="F69" s="18">
        <f t="shared" si="13"/>
        <v>292.902596</v>
      </c>
      <c r="G69" s="19">
        <f t="shared" si="13"/>
        <v>208</v>
      </c>
      <c r="H69" s="18">
        <f t="shared" si="13"/>
        <v>43.618265</v>
      </c>
      <c r="I69" s="19">
        <f t="shared" si="13"/>
        <v>1287</v>
      </c>
      <c r="J69" s="18">
        <f t="shared" si="13"/>
        <v>14.848517</v>
      </c>
      <c r="K69" s="19">
        <f t="shared" si="13"/>
        <v>2</v>
      </c>
      <c r="L69" s="18">
        <f t="shared" si="13"/>
        <v>0.252169</v>
      </c>
      <c r="M69" s="19">
        <f t="shared" si="13"/>
        <v>2373</v>
      </c>
      <c r="N69" s="18">
        <f t="shared" si="13"/>
        <v>351.621547</v>
      </c>
      <c r="O69" s="19">
        <f t="shared" si="13"/>
        <v>0</v>
      </c>
      <c r="P69" s="18">
        <f t="shared" si="13"/>
        <v>0</v>
      </c>
      <c r="Q69" s="18">
        <f t="shared" si="13"/>
        <v>0.96</v>
      </c>
      <c r="R69" s="18">
        <f t="shared" si="13"/>
        <v>17.13</v>
      </c>
      <c r="S69" s="18">
        <f t="shared" si="13"/>
        <v>22.83</v>
      </c>
      <c r="T69" s="19">
        <f t="shared" si="13"/>
        <v>0</v>
      </c>
      <c r="U69" s="18">
        <f t="shared" si="13"/>
        <v>0</v>
      </c>
      <c r="V69" s="18">
        <f t="shared" si="13"/>
        <v>39.96</v>
      </c>
      <c r="W69" s="19">
        <f t="shared" si="13"/>
        <v>1215</v>
      </c>
      <c r="X69" s="18">
        <f t="shared" si="13"/>
        <v>162.420181</v>
      </c>
      <c r="Y69" s="18">
        <f t="shared" si="13"/>
        <v>26.932991</v>
      </c>
      <c r="Z69" s="18">
        <f t="shared" si="13"/>
        <v>18.020403</v>
      </c>
    </row>
    <row r="70" s="1" customFormat="1" ht="20.4" spans="1:26">
      <c r="A70" s="21" t="s">
        <v>51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39"/>
      <c r="R70" s="21"/>
      <c r="S70" s="21"/>
      <c r="T70" s="21"/>
      <c r="U70" s="21"/>
      <c r="V70" s="21"/>
      <c r="W70" s="21"/>
      <c r="X70" s="21"/>
      <c r="Y70" s="21"/>
      <c r="Z70" s="21"/>
    </row>
    <row r="71" s="1" customFormat="1" spans="1:26">
      <c r="A71" s="6" t="s">
        <v>4</v>
      </c>
      <c r="B71" s="7" t="s">
        <v>5</v>
      </c>
      <c r="C71" s="8" t="s">
        <v>6</v>
      </c>
      <c r="D71" s="9" t="s">
        <v>56</v>
      </c>
      <c r="E71" s="10" t="s">
        <v>57</v>
      </c>
      <c r="F71" s="10"/>
      <c r="G71" s="10"/>
      <c r="H71" s="10"/>
      <c r="I71" s="10"/>
      <c r="J71" s="10"/>
      <c r="K71" s="10"/>
      <c r="L71" s="10"/>
      <c r="M71" s="10"/>
      <c r="N71" s="10"/>
      <c r="O71" s="7" t="s">
        <v>58</v>
      </c>
      <c r="P71" s="7"/>
      <c r="Q71" s="32" t="s">
        <v>59</v>
      </c>
      <c r="R71" s="9" t="s">
        <v>60</v>
      </c>
      <c r="S71" s="9" t="s">
        <v>61</v>
      </c>
      <c r="T71" s="33" t="s">
        <v>12</v>
      </c>
      <c r="U71" s="34"/>
      <c r="V71" s="9" t="s">
        <v>62</v>
      </c>
      <c r="W71" s="10" t="s">
        <v>63</v>
      </c>
      <c r="X71" s="10" t="s">
        <v>15</v>
      </c>
      <c r="Y71" s="10" t="s">
        <v>19</v>
      </c>
      <c r="Z71" s="10" t="s">
        <v>64</v>
      </c>
    </row>
    <row r="72" s="1" customFormat="1" spans="1:26">
      <c r="A72" s="6"/>
      <c r="B72" s="7"/>
      <c r="C72" s="11"/>
      <c r="D72" s="12"/>
      <c r="E72" s="10" t="s">
        <v>65</v>
      </c>
      <c r="F72" s="10"/>
      <c r="G72" s="13" t="s">
        <v>66</v>
      </c>
      <c r="H72" s="14"/>
      <c r="I72" s="7" t="s">
        <v>67</v>
      </c>
      <c r="J72" s="7"/>
      <c r="K72" s="7" t="s">
        <v>68</v>
      </c>
      <c r="L72" s="7"/>
      <c r="M72" s="7" t="s">
        <v>69</v>
      </c>
      <c r="N72" s="7"/>
      <c r="O72" s="7"/>
      <c r="P72" s="7"/>
      <c r="Q72" s="35"/>
      <c r="R72" s="12"/>
      <c r="S72" s="16"/>
      <c r="T72" s="36"/>
      <c r="U72" s="37"/>
      <c r="V72" s="12"/>
      <c r="W72" s="10"/>
      <c r="X72" s="10"/>
      <c r="Y72" s="10"/>
      <c r="Z72" s="10"/>
    </row>
    <row r="73" s="1" customFormat="1" ht="24" spans="1:26">
      <c r="A73" s="6"/>
      <c r="B73" s="7"/>
      <c r="C73" s="15"/>
      <c r="D73" s="16"/>
      <c r="E73" s="10" t="s">
        <v>70</v>
      </c>
      <c r="F73" s="7" t="s">
        <v>25</v>
      </c>
      <c r="G73" s="10" t="s">
        <v>70</v>
      </c>
      <c r="H73" s="7" t="s">
        <v>25</v>
      </c>
      <c r="I73" s="10" t="s">
        <v>70</v>
      </c>
      <c r="J73" s="7" t="s">
        <v>25</v>
      </c>
      <c r="K73" s="10" t="s">
        <v>70</v>
      </c>
      <c r="L73" s="18" t="s">
        <v>25</v>
      </c>
      <c r="M73" s="10" t="s">
        <v>70</v>
      </c>
      <c r="N73" s="7" t="s">
        <v>25</v>
      </c>
      <c r="O73" s="10" t="s">
        <v>71</v>
      </c>
      <c r="P73" s="7" t="s">
        <v>25</v>
      </c>
      <c r="Q73" s="38"/>
      <c r="R73" s="16"/>
      <c r="S73" s="10" t="s">
        <v>25</v>
      </c>
      <c r="T73" s="10" t="s">
        <v>72</v>
      </c>
      <c r="U73" s="10" t="s">
        <v>25</v>
      </c>
      <c r="V73" s="16"/>
      <c r="W73" s="10"/>
      <c r="X73" s="10"/>
      <c r="Y73" s="10"/>
      <c r="Z73" s="10"/>
    </row>
    <row r="74" s="1" customFormat="1" spans="1:26">
      <c r="A74" s="7" t="s">
        <v>73</v>
      </c>
      <c r="B74" s="18">
        <f t="shared" ref="B74:B76" si="14">N74+P74+Q74+R74+S74+U74+V74</f>
        <v>1016.446911</v>
      </c>
      <c r="C74" s="17">
        <f>B74/B76*100</f>
        <v>85.3026692290448</v>
      </c>
      <c r="D74" s="24">
        <v>21.5912148329612</v>
      </c>
      <c r="E74" s="25">
        <v>2776</v>
      </c>
      <c r="F74" s="26">
        <v>955.94449</v>
      </c>
      <c r="G74" s="27">
        <v>0</v>
      </c>
      <c r="H74" s="26">
        <v>0</v>
      </c>
      <c r="I74" s="27">
        <v>1895</v>
      </c>
      <c r="J74" s="26">
        <v>21.588461</v>
      </c>
      <c r="K74" s="27">
        <v>4</v>
      </c>
      <c r="L74" s="26">
        <v>0.63396</v>
      </c>
      <c r="M74" s="25">
        <v>4675</v>
      </c>
      <c r="N74" s="26">
        <v>978.166911</v>
      </c>
      <c r="O74" s="27">
        <v>2</v>
      </c>
      <c r="P74" s="26">
        <v>1.99</v>
      </c>
      <c r="Q74" s="24">
        <v>-0.14</v>
      </c>
      <c r="R74" s="26">
        <v>5.26</v>
      </c>
      <c r="S74" s="25">
        <v>0</v>
      </c>
      <c r="T74" s="25">
        <v>0</v>
      </c>
      <c r="U74" s="25">
        <v>0</v>
      </c>
      <c r="V74" s="26">
        <v>31.17</v>
      </c>
      <c r="W74" s="27">
        <v>629</v>
      </c>
      <c r="X74" s="40">
        <v>418.914218</v>
      </c>
      <c r="Y74" s="40">
        <v>99.603429</v>
      </c>
      <c r="Z74" s="40">
        <v>72.398174</v>
      </c>
    </row>
    <row r="75" s="1" customFormat="1" spans="1:26">
      <c r="A75" s="7" t="s">
        <v>74</v>
      </c>
      <c r="B75" s="18">
        <f t="shared" si="14"/>
        <v>175.13</v>
      </c>
      <c r="C75" s="17">
        <f>B75/B76*100</f>
        <v>14.6973307709552</v>
      </c>
      <c r="D75" s="18">
        <v>38.6180148804812</v>
      </c>
      <c r="E75" s="7">
        <v>910</v>
      </c>
      <c r="F75" s="18">
        <v>168.51</v>
      </c>
      <c r="G75" s="19">
        <v>19</v>
      </c>
      <c r="H75" s="18">
        <v>3.62</v>
      </c>
      <c r="I75" s="7">
        <v>91</v>
      </c>
      <c r="J75" s="7">
        <v>1.09</v>
      </c>
      <c r="K75" s="7">
        <v>0</v>
      </c>
      <c r="L75" s="7">
        <v>0</v>
      </c>
      <c r="M75" s="7">
        <v>1020</v>
      </c>
      <c r="N75" s="7">
        <v>173.22</v>
      </c>
      <c r="O75" s="7">
        <v>0</v>
      </c>
      <c r="P75" s="7">
        <v>0</v>
      </c>
      <c r="Q75" s="18">
        <v>0</v>
      </c>
      <c r="R75" s="7">
        <v>0.2</v>
      </c>
      <c r="S75" s="7">
        <v>0</v>
      </c>
      <c r="T75" s="7">
        <v>0</v>
      </c>
      <c r="U75" s="7">
        <v>0</v>
      </c>
      <c r="V75" s="7">
        <v>1.71</v>
      </c>
      <c r="W75" s="7">
        <v>110</v>
      </c>
      <c r="X75" s="7">
        <v>72.53</v>
      </c>
      <c r="Y75" s="7">
        <v>0</v>
      </c>
      <c r="Z75" s="7">
        <v>0</v>
      </c>
    </row>
    <row r="76" s="1" customFormat="1" spans="1:26">
      <c r="A76" s="7" t="s">
        <v>42</v>
      </c>
      <c r="B76" s="18">
        <f t="shared" si="14"/>
        <v>1191.576911</v>
      </c>
      <c r="C76" s="28"/>
      <c r="D76" s="7">
        <v>23.83</v>
      </c>
      <c r="E76" s="19">
        <f t="shared" ref="E76:Z76" si="15">SUM(E74:E75)</f>
        <v>3686</v>
      </c>
      <c r="F76" s="18">
        <f t="shared" si="15"/>
        <v>1124.45449</v>
      </c>
      <c r="G76" s="19">
        <f t="shared" si="15"/>
        <v>19</v>
      </c>
      <c r="H76" s="18">
        <f t="shared" si="15"/>
        <v>3.62</v>
      </c>
      <c r="I76" s="19">
        <f t="shared" si="15"/>
        <v>1986</v>
      </c>
      <c r="J76" s="18">
        <f t="shared" si="15"/>
        <v>22.678461</v>
      </c>
      <c r="K76" s="19">
        <f t="shared" si="15"/>
        <v>4</v>
      </c>
      <c r="L76" s="18">
        <f t="shared" si="15"/>
        <v>0.63396</v>
      </c>
      <c r="M76" s="19">
        <f t="shared" si="15"/>
        <v>5695</v>
      </c>
      <c r="N76" s="18">
        <f t="shared" si="15"/>
        <v>1151.386911</v>
      </c>
      <c r="O76" s="19">
        <f t="shared" si="15"/>
        <v>2</v>
      </c>
      <c r="P76" s="18">
        <f t="shared" si="15"/>
        <v>1.99</v>
      </c>
      <c r="Q76" s="18">
        <f t="shared" si="15"/>
        <v>-0.14</v>
      </c>
      <c r="R76" s="18">
        <f t="shared" si="15"/>
        <v>5.46</v>
      </c>
      <c r="S76" s="19">
        <f t="shared" si="15"/>
        <v>0</v>
      </c>
      <c r="T76" s="18">
        <f t="shared" si="15"/>
        <v>0</v>
      </c>
      <c r="U76" s="18">
        <f t="shared" si="15"/>
        <v>0</v>
      </c>
      <c r="V76" s="18">
        <f t="shared" si="15"/>
        <v>32.88</v>
      </c>
      <c r="W76" s="19">
        <f t="shared" si="15"/>
        <v>739</v>
      </c>
      <c r="X76" s="18">
        <f t="shared" si="15"/>
        <v>491.444218</v>
      </c>
      <c r="Y76" s="18">
        <f t="shared" si="15"/>
        <v>99.603429</v>
      </c>
      <c r="Z76" s="18">
        <f t="shared" si="15"/>
        <v>72.398174</v>
      </c>
    </row>
    <row r="77" s="1" customFormat="1" ht="20.4" spans="1:26">
      <c r="A77" s="21" t="s">
        <v>52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39"/>
      <c r="R77" s="21"/>
      <c r="S77" s="21"/>
      <c r="T77" s="21"/>
      <c r="U77" s="21"/>
      <c r="V77" s="21"/>
      <c r="W77" s="21"/>
      <c r="X77" s="21"/>
      <c r="Y77" s="21"/>
      <c r="Z77" s="21"/>
    </row>
    <row r="78" s="1" customFormat="1" spans="1:26">
      <c r="A78" s="6" t="s">
        <v>4</v>
      </c>
      <c r="B78" s="7" t="s">
        <v>5</v>
      </c>
      <c r="C78" s="8" t="s">
        <v>6</v>
      </c>
      <c r="D78" s="9" t="s">
        <v>56</v>
      </c>
      <c r="E78" s="10" t="s">
        <v>57</v>
      </c>
      <c r="F78" s="10"/>
      <c r="G78" s="10"/>
      <c r="H78" s="10"/>
      <c r="I78" s="10"/>
      <c r="J78" s="10"/>
      <c r="K78" s="10"/>
      <c r="L78" s="10"/>
      <c r="M78" s="10"/>
      <c r="N78" s="10"/>
      <c r="O78" s="7" t="s">
        <v>58</v>
      </c>
      <c r="P78" s="7"/>
      <c r="Q78" s="32" t="s">
        <v>59</v>
      </c>
      <c r="R78" s="9" t="s">
        <v>60</v>
      </c>
      <c r="S78" s="9" t="s">
        <v>61</v>
      </c>
      <c r="T78" s="33" t="s">
        <v>12</v>
      </c>
      <c r="U78" s="34"/>
      <c r="V78" s="9" t="s">
        <v>62</v>
      </c>
      <c r="W78" s="10" t="s">
        <v>63</v>
      </c>
      <c r="X78" s="10" t="s">
        <v>15</v>
      </c>
      <c r="Y78" s="10" t="s">
        <v>19</v>
      </c>
      <c r="Z78" s="10" t="s">
        <v>64</v>
      </c>
    </row>
    <row r="79" s="1" customFormat="1" spans="1:26">
      <c r="A79" s="6"/>
      <c r="B79" s="7"/>
      <c r="C79" s="11"/>
      <c r="D79" s="12"/>
      <c r="E79" s="10" t="s">
        <v>65</v>
      </c>
      <c r="F79" s="10"/>
      <c r="G79" s="13" t="s">
        <v>66</v>
      </c>
      <c r="H79" s="14"/>
      <c r="I79" s="7" t="s">
        <v>67</v>
      </c>
      <c r="J79" s="7"/>
      <c r="K79" s="7" t="s">
        <v>68</v>
      </c>
      <c r="L79" s="7"/>
      <c r="M79" s="7" t="s">
        <v>69</v>
      </c>
      <c r="N79" s="7"/>
      <c r="O79" s="7"/>
      <c r="P79" s="7"/>
      <c r="Q79" s="35"/>
      <c r="R79" s="12"/>
      <c r="S79" s="16"/>
      <c r="T79" s="36"/>
      <c r="U79" s="37"/>
      <c r="V79" s="12"/>
      <c r="W79" s="10"/>
      <c r="X79" s="10"/>
      <c r="Y79" s="10"/>
      <c r="Z79" s="10"/>
    </row>
    <row r="80" s="1" customFormat="1" ht="24" spans="1:26">
      <c r="A80" s="6"/>
      <c r="B80" s="7"/>
      <c r="C80" s="15"/>
      <c r="D80" s="16"/>
      <c r="E80" s="10" t="s">
        <v>70</v>
      </c>
      <c r="F80" s="7" t="s">
        <v>25</v>
      </c>
      <c r="G80" s="10" t="s">
        <v>70</v>
      </c>
      <c r="H80" s="7" t="s">
        <v>25</v>
      </c>
      <c r="I80" s="10" t="s">
        <v>70</v>
      </c>
      <c r="J80" s="7" t="s">
        <v>25</v>
      </c>
      <c r="K80" s="10" t="s">
        <v>70</v>
      </c>
      <c r="L80" s="18" t="s">
        <v>25</v>
      </c>
      <c r="M80" s="10" t="s">
        <v>70</v>
      </c>
      <c r="N80" s="7" t="s">
        <v>25</v>
      </c>
      <c r="O80" s="10" t="s">
        <v>71</v>
      </c>
      <c r="P80" s="7" t="s">
        <v>25</v>
      </c>
      <c r="Q80" s="38"/>
      <c r="R80" s="16"/>
      <c r="S80" s="10" t="s">
        <v>25</v>
      </c>
      <c r="T80" s="10" t="s">
        <v>72</v>
      </c>
      <c r="U80" s="10" t="s">
        <v>25</v>
      </c>
      <c r="V80" s="16"/>
      <c r="W80" s="10"/>
      <c r="X80" s="10"/>
      <c r="Y80" s="10"/>
      <c r="Z80" s="10"/>
    </row>
    <row r="81" s="1" customFormat="1" spans="1:26">
      <c r="A81" s="7" t="s">
        <v>73</v>
      </c>
      <c r="B81" s="18">
        <f t="shared" ref="B81:B89" si="16">N81+P81+Q81+R81+S81+U81+V81</f>
        <v>2879.081016</v>
      </c>
      <c r="C81" s="17">
        <f>B81/B89*100</f>
        <v>33.8564721497148</v>
      </c>
      <c r="D81" s="24">
        <v>9.90905631583404</v>
      </c>
      <c r="E81" s="25">
        <v>6775</v>
      </c>
      <c r="F81" s="26">
        <v>2623.05469</v>
      </c>
      <c r="G81" s="27">
        <v>71</v>
      </c>
      <c r="H81" s="26">
        <v>20.215683</v>
      </c>
      <c r="I81" s="27">
        <v>505</v>
      </c>
      <c r="J81" s="26">
        <v>11.17159</v>
      </c>
      <c r="K81" s="27">
        <v>13</v>
      </c>
      <c r="L81" s="26">
        <v>1.39905299999999</v>
      </c>
      <c r="M81" s="25">
        <v>7364</v>
      </c>
      <c r="N81" s="26">
        <v>2655.841016</v>
      </c>
      <c r="O81" s="27">
        <v>6</v>
      </c>
      <c r="P81" s="26">
        <v>11.3</v>
      </c>
      <c r="Q81" s="24">
        <v>-0.24</v>
      </c>
      <c r="R81" s="26">
        <v>176.36</v>
      </c>
      <c r="S81" s="25">
        <v>0</v>
      </c>
      <c r="T81" s="25">
        <v>0</v>
      </c>
      <c r="U81" s="25">
        <v>0</v>
      </c>
      <c r="V81" s="26">
        <v>35.82</v>
      </c>
      <c r="W81" s="27">
        <v>2014</v>
      </c>
      <c r="X81" s="40">
        <v>1960.911274</v>
      </c>
      <c r="Y81" s="40">
        <v>757.252338</v>
      </c>
      <c r="Z81" s="40">
        <v>192.592973</v>
      </c>
    </row>
    <row r="82" s="1" customFormat="1" spans="1:26">
      <c r="A82" s="7" t="s">
        <v>74</v>
      </c>
      <c r="B82" s="18">
        <f t="shared" si="16"/>
        <v>1401.13</v>
      </c>
      <c r="C82" s="17">
        <f>B82/B89*100</f>
        <v>16.4765487874447</v>
      </c>
      <c r="D82" s="18">
        <v>7.77342758466851</v>
      </c>
      <c r="E82" s="7">
        <v>5135</v>
      </c>
      <c r="F82" s="7">
        <v>994.62</v>
      </c>
      <c r="G82" s="46">
        <v>1740</v>
      </c>
      <c r="H82" s="7">
        <v>332.77</v>
      </c>
      <c r="I82" s="46">
        <v>267</v>
      </c>
      <c r="J82" s="7">
        <v>3.2</v>
      </c>
      <c r="K82" s="46">
        <v>0</v>
      </c>
      <c r="L82" s="7">
        <v>0</v>
      </c>
      <c r="M82" s="46">
        <v>7142</v>
      </c>
      <c r="N82" s="18">
        <v>1330.59</v>
      </c>
      <c r="O82" s="46">
        <v>32</v>
      </c>
      <c r="P82" s="7">
        <v>12.85</v>
      </c>
      <c r="Q82" s="18">
        <v>-0.12</v>
      </c>
      <c r="R82" s="7">
        <v>13.75</v>
      </c>
      <c r="S82" s="7">
        <v>0</v>
      </c>
      <c r="T82" s="46">
        <v>0</v>
      </c>
      <c r="U82" s="7">
        <v>0</v>
      </c>
      <c r="V82" s="7">
        <v>44.06</v>
      </c>
      <c r="W82" s="46">
        <v>1049</v>
      </c>
      <c r="X82" s="7">
        <v>723.59</v>
      </c>
      <c r="Y82" s="7">
        <v>0</v>
      </c>
      <c r="Z82" s="7">
        <v>0</v>
      </c>
    </row>
    <row r="83" s="1" customFormat="1" spans="1:26">
      <c r="A83" s="7" t="s">
        <v>75</v>
      </c>
      <c r="B83" s="18">
        <f t="shared" si="16"/>
        <v>735.93</v>
      </c>
      <c r="C83" s="17">
        <f>B83/B89*100</f>
        <v>8.65414811555258</v>
      </c>
      <c r="D83" s="18">
        <v>41.844149336006</v>
      </c>
      <c r="E83" s="7">
        <v>958</v>
      </c>
      <c r="F83" s="7">
        <v>541.54</v>
      </c>
      <c r="G83" s="46">
        <v>143</v>
      </c>
      <c r="H83" s="7">
        <v>47.38</v>
      </c>
      <c r="I83" s="46">
        <v>1689</v>
      </c>
      <c r="J83" s="7">
        <v>20.27</v>
      </c>
      <c r="K83" s="46">
        <v>2</v>
      </c>
      <c r="L83" s="7">
        <v>0.22</v>
      </c>
      <c r="M83" s="46">
        <v>2792</v>
      </c>
      <c r="N83" s="18">
        <v>609.41</v>
      </c>
      <c r="O83" s="46">
        <v>4</v>
      </c>
      <c r="P83" s="7">
        <v>1.97</v>
      </c>
      <c r="Q83" s="18">
        <v>0</v>
      </c>
      <c r="R83" s="7">
        <v>36.09</v>
      </c>
      <c r="S83" s="7">
        <v>56.88</v>
      </c>
      <c r="T83" s="46">
        <v>0</v>
      </c>
      <c r="U83" s="7">
        <v>0</v>
      </c>
      <c r="V83" s="7">
        <v>31.58</v>
      </c>
      <c r="W83" s="46">
        <v>5662</v>
      </c>
      <c r="X83" s="7">
        <v>643.27</v>
      </c>
      <c r="Y83" s="7">
        <v>0</v>
      </c>
      <c r="Z83" s="7">
        <v>0</v>
      </c>
    </row>
    <row r="84" s="1" customFormat="1" spans="1:26">
      <c r="A84" s="7" t="s">
        <v>76</v>
      </c>
      <c r="B84" s="18">
        <f t="shared" si="16"/>
        <v>409.19</v>
      </c>
      <c r="C84" s="17">
        <f>B84/B89*100</f>
        <v>4.81185828462348</v>
      </c>
      <c r="D84" s="18">
        <v>-41.2547555810782</v>
      </c>
      <c r="E84" s="7">
        <v>664</v>
      </c>
      <c r="F84" s="7">
        <v>102.55</v>
      </c>
      <c r="G84" s="46">
        <v>2038</v>
      </c>
      <c r="H84" s="7">
        <v>282.02</v>
      </c>
      <c r="I84" s="46">
        <v>4</v>
      </c>
      <c r="J84" s="7">
        <v>0.05</v>
      </c>
      <c r="K84" s="46">
        <v>0</v>
      </c>
      <c r="L84" s="7">
        <v>0</v>
      </c>
      <c r="M84" s="46">
        <v>2706</v>
      </c>
      <c r="N84" s="18">
        <v>384.62</v>
      </c>
      <c r="O84" s="46">
        <v>0</v>
      </c>
      <c r="P84" s="7">
        <v>0</v>
      </c>
      <c r="Q84" s="18">
        <v>1.2</v>
      </c>
      <c r="R84" s="7">
        <v>0.14</v>
      </c>
      <c r="S84" s="7">
        <v>0</v>
      </c>
      <c r="T84" s="46">
        <v>0</v>
      </c>
      <c r="U84" s="7">
        <v>0</v>
      </c>
      <c r="V84" s="7">
        <v>23.23</v>
      </c>
      <c r="W84" s="46">
        <v>475</v>
      </c>
      <c r="X84" s="7">
        <v>191.1</v>
      </c>
      <c r="Y84" s="7">
        <v>91.63</v>
      </c>
      <c r="Z84" s="7">
        <v>48.15</v>
      </c>
    </row>
    <row r="85" s="1" customFormat="1" spans="1:26">
      <c r="A85" s="7" t="s">
        <v>77</v>
      </c>
      <c r="B85" s="18">
        <f t="shared" si="16"/>
        <v>1716.70225849056</v>
      </c>
      <c r="C85" s="17">
        <f>B85/B89*100</f>
        <v>20.1875118765113</v>
      </c>
      <c r="D85" s="18">
        <v>4.61204920854169</v>
      </c>
      <c r="E85" s="7">
        <v>3279</v>
      </c>
      <c r="F85" s="18">
        <v>706.922541509434</v>
      </c>
      <c r="G85" s="46">
        <v>5831</v>
      </c>
      <c r="H85" s="18">
        <v>930.63</v>
      </c>
      <c r="I85" s="46">
        <v>0</v>
      </c>
      <c r="J85" s="7">
        <v>0</v>
      </c>
      <c r="K85" s="46">
        <v>0</v>
      </c>
      <c r="L85" s="7">
        <v>0</v>
      </c>
      <c r="M85" s="46">
        <v>9110</v>
      </c>
      <c r="N85" s="18">
        <v>1637.55254150943</v>
      </c>
      <c r="O85" s="46">
        <v>0</v>
      </c>
      <c r="P85" s="7">
        <v>0</v>
      </c>
      <c r="Q85" s="18">
        <v>0.105660377358491</v>
      </c>
      <c r="R85" s="18">
        <v>0</v>
      </c>
      <c r="S85" s="7">
        <v>0</v>
      </c>
      <c r="T85" s="46">
        <v>0</v>
      </c>
      <c r="U85" s="7">
        <v>0</v>
      </c>
      <c r="V85" s="18">
        <v>79.0440566037731</v>
      </c>
      <c r="W85" s="46">
        <v>267</v>
      </c>
      <c r="X85" s="18">
        <v>662.1</v>
      </c>
      <c r="Y85" s="18">
        <v>191.16</v>
      </c>
      <c r="Z85" s="18">
        <v>112.53</v>
      </c>
    </row>
    <row r="86" s="1" customFormat="1" spans="1:26">
      <c r="A86" s="7" t="s">
        <v>78</v>
      </c>
      <c r="B86" s="18">
        <f t="shared" si="16"/>
        <v>529.72</v>
      </c>
      <c r="C86" s="17">
        <f>B86/B89*100</f>
        <v>6.22922742620971</v>
      </c>
      <c r="D86" s="18">
        <v>-18.3261895217244</v>
      </c>
      <c r="E86" s="7">
        <v>1139</v>
      </c>
      <c r="F86" s="18">
        <v>456.63</v>
      </c>
      <c r="G86" s="46">
        <v>185</v>
      </c>
      <c r="H86" s="18">
        <v>65.45</v>
      </c>
      <c r="I86" s="46">
        <v>34</v>
      </c>
      <c r="J86" s="7">
        <v>0.34</v>
      </c>
      <c r="K86" s="46">
        <v>0</v>
      </c>
      <c r="L86" s="7">
        <v>0</v>
      </c>
      <c r="M86" s="46">
        <v>1358</v>
      </c>
      <c r="N86" s="18">
        <v>522.42</v>
      </c>
      <c r="O86" s="46">
        <v>0</v>
      </c>
      <c r="P86" s="7">
        <v>0</v>
      </c>
      <c r="Q86" s="18">
        <v>0</v>
      </c>
      <c r="R86" s="7">
        <v>0</v>
      </c>
      <c r="S86" s="7">
        <v>0</v>
      </c>
      <c r="T86" s="46">
        <v>0</v>
      </c>
      <c r="U86" s="7">
        <v>0</v>
      </c>
      <c r="V86" s="7">
        <v>7.3</v>
      </c>
      <c r="W86" s="46">
        <v>51</v>
      </c>
      <c r="X86" s="7">
        <v>13.28</v>
      </c>
      <c r="Y86" s="7">
        <v>64.82</v>
      </c>
      <c r="Z86" s="7">
        <v>38.11</v>
      </c>
    </row>
    <row r="87" s="1" customFormat="1" spans="1:26">
      <c r="A87" s="7" t="s">
        <v>79</v>
      </c>
      <c r="B87" s="18">
        <f t="shared" si="16"/>
        <v>0.7</v>
      </c>
      <c r="C87" s="17">
        <f>B87/B89*100</f>
        <v>0.00823163029212942</v>
      </c>
      <c r="D87" s="18">
        <v>-95.8896065766295</v>
      </c>
      <c r="E87" s="7">
        <v>3</v>
      </c>
      <c r="F87" s="18">
        <v>0.7</v>
      </c>
      <c r="G87" s="46">
        <v>0</v>
      </c>
      <c r="H87" s="18">
        <v>0</v>
      </c>
      <c r="I87" s="46">
        <v>0</v>
      </c>
      <c r="J87" s="7">
        <v>0</v>
      </c>
      <c r="K87" s="46">
        <v>0</v>
      </c>
      <c r="L87" s="7">
        <v>0</v>
      </c>
      <c r="M87" s="46">
        <v>3</v>
      </c>
      <c r="N87" s="18">
        <v>0.7</v>
      </c>
      <c r="O87" s="46">
        <v>0</v>
      </c>
      <c r="P87" s="7">
        <v>0</v>
      </c>
      <c r="Q87" s="18">
        <v>0</v>
      </c>
      <c r="R87" s="7">
        <v>0</v>
      </c>
      <c r="S87" s="7">
        <v>0</v>
      </c>
      <c r="T87" s="46">
        <v>0</v>
      </c>
      <c r="U87" s="7">
        <v>0</v>
      </c>
      <c r="V87" s="7">
        <v>0</v>
      </c>
      <c r="W87" s="46">
        <v>7</v>
      </c>
      <c r="X87" s="7">
        <v>7.14</v>
      </c>
      <c r="Y87" s="7">
        <v>0</v>
      </c>
      <c r="Z87" s="7">
        <v>0</v>
      </c>
    </row>
    <row r="88" s="1" customFormat="1" spans="1:26">
      <c r="A88" s="7" t="s">
        <v>80</v>
      </c>
      <c r="B88" s="18">
        <f t="shared" si="16"/>
        <v>831.33</v>
      </c>
      <c r="C88" s="17">
        <f>B88/B89*100</f>
        <v>9.77600172965136</v>
      </c>
      <c r="D88" s="18">
        <v>25.3619472763467</v>
      </c>
      <c r="E88" s="7">
        <v>1907</v>
      </c>
      <c r="F88" s="18">
        <v>790.85</v>
      </c>
      <c r="G88" s="46">
        <v>0</v>
      </c>
      <c r="H88" s="18">
        <v>0</v>
      </c>
      <c r="I88" s="46">
        <v>0</v>
      </c>
      <c r="J88" s="7">
        <v>0</v>
      </c>
      <c r="K88" s="46">
        <v>0</v>
      </c>
      <c r="L88" s="7">
        <v>0</v>
      </c>
      <c r="M88" s="46">
        <v>1907</v>
      </c>
      <c r="N88" s="18">
        <v>790.85</v>
      </c>
      <c r="O88" s="46">
        <v>0</v>
      </c>
      <c r="P88" s="7">
        <v>0</v>
      </c>
      <c r="Q88" s="18">
        <v>0.08</v>
      </c>
      <c r="R88" s="7">
        <v>40.4</v>
      </c>
      <c r="S88" s="7">
        <v>0</v>
      </c>
      <c r="T88" s="46">
        <v>0</v>
      </c>
      <c r="U88" s="7">
        <v>0</v>
      </c>
      <c r="V88" s="7">
        <v>0</v>
      </c>
      <c r="W88" s="46">
        <v>321</v>
      </c>
      <c r="X88" s="7">
        <v>667.95</v>
      </c>
      <c r="Y88" s="7">
        <v>80.8</v>
      </c>
      <c r="Z88" s="7">
        <v>60.69</v>
      </c>
    </row>
    <row r="89" s="1" customFormat="1" spans="1:26">
      <c r="A89" s="7" t="s">
        <v>42</v>
      </c>
      <c r="B89" s="18">
        <f t="shared" si="16"/>
        <v>8503.78327449056</v>
      </c>
      <c r="C89" s="28"/>
      <c r="D89" s="18">
        <v>4.98</v>
      </c>
      <c r="E89" s="19">
        <f t="shared" ref="E89:Z89" si="17">SUM(E81:E88)</f>
        <v>19860</v>
      </c>
      <c r="F89" s="18">
        <f t="shared" si="17"/>
        <v>6216.86723150943</v>
      </c>
      <c r="G89" s="19">
        <f t="shared" si="17"/>
        <v>10008</v>
      </c>
      <c r="H89" s="18">
        <f t="shared" si="17"/>
        <v>1678.465683</v>
      </c>
      <c r="I89" s="19">
        <f t="shared" si="17"/>
        <v>2499</v>
      </c>
      <c r="J89" s="18">
        <f t="shared" si="17"/>
        <v>35.03159</v>
      </c>
      <c r="K89" s="19">
        <f t="shared" si="17"/>
        <v>15</v>
      </c>
      <c r="L89" s="18">
        <f t="shared" si="17"/>
        <v>1.61905299999999</v>
      </c>
      <c r="M89" s="19">
        <f t="shared" si="17"/>
        <v>32382</v>
      </c>
      <c r="N89" s="18">
        <f t="shared" si="17"/>
        <v>7931.98355750943</v>
      </c>
      <c r="O89" s="19">
        <f t="shared" si="17"/>
        <v>42</v>
      </c>
      <c r="P89" s="18">
        <f t="shared" si="17"/>
        <v>26.12</v>
      </c>
      <c r="Q89" s="18">
        <f t="shared" si="17"/>
        <v>1.02566037735849</v>
      </c>
      <c r="R89" s="18">
        <f t="shared" si="17"/>
        <v>266.74</v>
      </c>
      <c r="S89" s="18">
        <f t="shared" si="17"/>
        <v>56.88</v>
      </c>
      <c r="T89" s="19">
        <f t="shared" si="17"/>
        <v>0</v>
      </c>
      <c r="U89" s="18">
        <f t="shared" si="17"/>
        <v>0</v>
      </c>
      <c r="V89" s="18">
        <f t="shared" si="17"/>
        <v>221.034056603773</v>
      </c>
      <c r="W89" s="19">
        <f t="shared" si="17"/>
        <v>9846</v>
      </c>
      <c r="X89" s="18">
        <f t="shared" si="17"/>
        <v>4869.341274</v>
      </c>
      <c r="Y89" s="18">
        <f t="shared" si="17"/>
        <v>1185.662338</v>
      </c>
      <c r="Z89" s="18">
        <f t="shared" si="17"/>
        <v>452.072973</v>
      </c>
    </row>
    <row r="90" s="1" customFormat="1" spans="17:17">
      <c r="Q90" s="3"/>
    </row>
    <row r="91" s="1" customFormat="1" ht="15.6" spans="1:26">
      <c r="A91" s="47" t="s">
        <v>53</v>
      </c>
      <c r="B91" s="48">
        <f>B89+B76+B69+B61+B53+B44+B35+B24</f>
        <v>17227.1760348491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57"/>
      <c r="R91" s="42"/>
      <c r="S91" s="42"/>
      <c r="T91" s="42"/>
      <c r="U91" s="42"/>
      <c r="V91" s="42"/>
      <c r="W91" s="42"/>
      <c r="X91" s="42"/>
      <c r="Y91" s="42"/>
      <c r="Z91" s="42"/>
    </row>
    <row r="92" s="1" customFormat="1" spans="17:17">
      <c r="Q92" s="3"/>
    </row>
    <row r="93" s="1" customFormat="1" ht="15.6" spans="1:26">
      <c r="A93" s="49" t="s">
        <v>73</v>
      </c>
      <c r="B93" s="50">
        <f>B81+B74+B66+B58+B49+B40+B29+B19</f>
        <v>7829.317399</v>
      </c>
      <c r="C93" s="42"/>
      <c r="D93" s="50"/>
      <c r="E93" s="49"/>
      <c r="F93" s="50"/>
      <c r="G93" s="50"/>
      <c r="H93" s="50"/>
      <c r="I93" s="42"/>
      <c r="J93" s="42"/>
      <c r="K93" s="42"/>
      <c r="L93" s="42"/>
      <c r="M93" s="42"/>
      <c r="N93" s="42"/>
      <c r="O93" s="42"/>
      <c r="P93" s="42"/>
      <c r="Q93" s="57"/>
      <c r="R93" s="42"/>
      <c r="S93" s="42"/>
      <c r="T93" s="42"/>
      <c r="U93" s="42"/>
      <c r="V93" s="42"/>
      <c r="W93" s="42"/>
      <c r="X93" s="42"/>
      <c r="Y93" s="42"/>
      <c r="Z93" s="42"/>
    </row>
    <row r="94" s="1" customFormat="1" ht="15.6" spans="1:26">
      <c r="A94" s="49" t="s">
        <v>74</v>
      </c>
      <c r="B94" s="50">
        <f>B82+B75+B67+B59+B50+B41+B30+B20</f>
        <v>3148.33</v>
      </c>
      <c r="C94" s="42"/>
      <c r="D94" s="50"/>
      <c r="E94" s="42"/>
      <c r="F94" s="50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57"/>
      <c r="R94" s="42"/>
      <c r="S94" s="42"/>
      <c r="T94" s="42"/>
      <c r="U94" s="42"/>
      <c r="V94" s="42"/>
      <c r="W94" s="42"/>
      <c r="X94" s="42"/>
      <c r="Y94" s="42"/>
      <c r="Z94" s="42"/>
    </row>
    <row r="95" s="1" customFormat="1" ht="15.6" spans="1:26">
      <c r="A95" s="49" t="s">
        <v>75</v>
      </c>
      <c r="B95" s="50">
        <f>B83+B68+B51+B42+B31+B21</f>
        <v>1282.31</v>
      </c>
      <c r="C95" s="42"/>
      <c r="D95" s="50"/>
      <c r="E95" s="42"/>
      <c r="F95" s="50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57"/>
      <c r="R95" s="42"/>
      <c r="S95" s="42"/>
      <c r="T95" s="42"/>
      <c r="U95" s="42"/>
      <c r="V95" s="42"/>
      <c r="W95" s="42"/>
      <c r="X95" s="42"/>
      <c r="Y95" s="42"/>
      <c r="Z95" s="42"/>
    </row>
    <row r="96" s="1" customFormat="1" ht="15.6" spans="1:26">
      <c r="A96" s="49" t="s">
        <v>76</v>
      </c>
      <c r="B96" s="50">
        <f>B84+B22+B33</f>
        <v>598.78</v>
      </c>
      <c r="C96" s="42"/>
      <c r="D96" s="50"/>
      <c r="E96" s="42"/>
      <c r="F96" s="50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57"/>
      <c r="R96" s="42"/>
      <c r="S96" s="42"/>
      <c r="T96" s="42"/>
      <c r="U96" s="42"/>
      <c r="V96" s="42"/>
      <c r="W96" s="42"/>
      <c r="X96" s="42"/>
      <c r="Y96" s="42"/>
      <c r="Z96" s="42"/>
    </row>
    <row r="97" s="1" customFormat="1" ht="15.6" spans="1:26">
      <c r="A97" s="49" t="s">
        <v>77</v>
      </c>
      <c r="B97" s="50">
        <f>B85+B52+B43+B32+B23</f>
        <v>2900.75863584905</v>
      </c>
      <c r="C97" s="42"/>
      <c r="D97" s="50"/>
      <c r="E97" s="42"/>
      <c r="F97" s="50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57"/>
      <c r="R97" s="42"/>
      <c r="S97" s="42"/>
      <c r="T97" s="42"/>
      <c r="U97" s="42"/>
      <c r="V97" s="42"/>
      <c r="W97" s="42"/>
      <c r="X97" s="42"/>
      <c r="Y97" s="42"/>
      <c r="Z97" s="42"/>
    </row>
    <row r="98" s="1" customFormat="1" ht="15.6" spans="1:26">
      <c r="A98" s="49" t="s">
        <v>78</v>
      </c>
      <c r="B98" s="50">
        <f>B86+B34</f>
        <v>632.54</v>
      </c>
      <c r="C98" s="42"/>
      <c r="D98" s="50"/>
      <c r="E98" s="42"/>
      <c r="F98" s="50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57"/>
      <c r="R98" s="42"/>
      <c r="S98" s="42"/>
      <c r="T98" s="42"/>
      <c r="U98" s="42"/>
      <c r="V98" s="42"/>
      <c r="W98" s="42"/>
      <c r="X98" s="42"/>
      <c r="Y98" s="42"/>
      <c r="Z98" s="42"/>
    </row>
    <row r="99" s="1" customFormat="1" ht="15.6" spans="1:26">
      <c r="A99" s="49" t="s">
        <v>79</v>
      </c>
      <c r="B99" s="50">
        <f>B87+B60</f>
        <v>3.81</v>
      </c>
      <c r="C99" s="42"/>
      <c r="D99" s="50"/>
      <c r="E99" s="42"/>
      <c r="F99" s="50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57"/>
      <c r="R99" s="42"/>
      <c r="S99" s="42"/>
      <c r="T99" s="42"/>
      <c r="U99" s="42"/>
      <c r="V99" s="42"/>
      <c r="W99" s="42"/>
      <c r="X99" s="42"/>
      <c r="Y99" s="42"/>
      <c r="Z99" s="42"/>
    </row>
    <row r="100" s="1" customFormat="1" ht="15.6" spans="1:26">
      <c r="A100" s="43" t="s">
        <v>80</v>
      </c>
      <c r="B100" s="50">
        <f>B88</f>
        <v>831.33</v>
      </c>
      <c r="C100" s="42"/>
      <c r="D100" s="42"/>
      <c r="E100" s="42"/>
      <c r="F100" s="50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57"/>
      <c r="R100" s="42"/>
      <c r="S100" s="42"/>
      <c r="T100" s="42"/>
      <c r="U100" s="42"/>
      <c r="V100" s="42"/>
      <c r="W100" s="42"/>
      <c r="X100" s="42"/>
      <c r="Y100" s="42"/>
      <c r="Z100" s="42"/>
    </row>
    <row r="101" s="1" customFormat="1" spans="1:17">
      <c r="A101" s="43"/>
      <c r="B101" s="51">
        <f>SUM(B93:B100)</f>
        <v>17227.1760348491</v>
      </c>
      <c r="Q101" s="3"/>
    </row>
    <row r="102" s="1" customFormat="1" spans="1:17">
      <c r="A102" s="43"/>
      <c r="Q102" s="3"/>
    </row>
  </sheetData>
  <mergeCells count="190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5:Z25"/>
    <mergeCell ref="E26:N26"/>
    <mergeCell ref="E27:F27"/>
    <mergeCell ref="G27:H27"/>
    <mergeCell ref="I27:J27"/>
    <mergeCell ref="K27:L27"/>
    <mergeCell ref="M27:N27"/>
    <mergeCell ref="A36:Z36"/>
    <mergeCell ref="E37:N37"/>
    <mergeCell ref="E38:F38"/>
    <mergeCell ref="G38:H38"/>
    <mergeCell ref="I38:J38"/>
    <mergeCell ref="K38:L38"/>
    <mergeCell ref="M38:N38"/>
    <mergeCell ref="A45:Z45"/>
    <mergeCell ref="E46:N46"/>
    <mergeCell ref="E47:F47"/>
    <mergeCell ref="G47:H47"/>
    <mergeCell ref="I47:J47"/>
    <mergeCell ref="K47:L47"/>
    <mergeCell ref="M47:N47"/>
    <mergeCell ref="A54:Z54"/>
    <mergeCell ref="E55:N55"/>
    <mergeCell ref="E56:F56"/>
    <mergeCell ref="G56:H56"/>
    <mergeCell ref="I56:J56"/>
    <mergeCell ref="K56:L56"/>
    <mergeCell ref="M56:N56"/>
    <mergeCell ref="A62:Z62"/>
    <mergeCell ref="E63:N63"/>
    <mergeCell ref="E64:F64"/>
    <mergeCell ref="G64:H64"/>
    <mergeCell ref="I64:J64"/>
    <mergeCell ref="K64:L64"/>
    <mergeCell ref="M64:N64"/>
    <mergeCell ref="A70:Z70"/>
    <mergeCell ref="E71:N71"/>
    <mergeCell ref="E72:F72"/>
    <mergeCell ref="G72:H72"/>
    <mergeCell ref="I72:J72"/>
    <mergeCell ref="K72:L72"/>
    <mergeCell ref="M72:N72"/>
    <mergeCell ref="A77:Z77"/>
    <mergeCell ref="E78:N78"/>
    <mergeCell ref="E79:F79"/>
    <mergeCell ref="G79:H79"/>
    <mergeCell ref="I79:J79"/>
    <mergeCell ref="K79:L79"/>
    <mergeCell ref="M79:N79"/>
    <mergeCell ref="A3:A5"/>
    <mergeCell ref="A16:A18"/>
    <mergeCell ref="A26:A28"/>
    <mergeCell ref="A37:A39"/>
    <mergeCell ref="A46:A48"/>
    <mergeCell ref="A55:A57"/>
    <mergeCell ref="A63:A65"/>
    <mergeCell ref="A71:A73"/>
    <mergeCell ref="A78:A80"/>
    <mergeCell ref="B3:B5"/>
    <mergeCell ref="B16:B18"/>
    <mergeCell ref="B26:B28"/>
    <mergeCell ref="B37:B39"/>
    <mergeCell ref="B46:B48"/>
    <mergeCell ref="B55:B57"/>
    <mergeCell ref="B63:B65"/>
    <mergeCell ref="B71:B73"/>
    <mergeCell ref="B78:B80"/>
    <mergeCell ref="C3:C5"/>
    <mergeCell ref="C16:C18"/>
    <mergeCell ref="C26:C28"/>
    <mergeCell ref="C37:C39"/>
    <mergeCell ref="C46:C48"/>
    <mergeCell ref="C55:C57"/>
    <mergeCell ref="C63:C65"/>
    <mergeCell ref="C71:C73"/>
    <mergeCell ref="C78:C80"/>
    <mergeCell ref="D3:D5"/>
    <mergeCell ref="D16:D18"/>
    <mergeCell ref="D26:D28"/>
    <mergeCell ref="D37:D39"/>
    <mergeCell ref="D46:D48"/>
    <mergeCell ref="D55:D57"/>
    <mergeCell ref="D63:D65"/>
    <mergeCell ref="D71:D73"/>
    <mergeCell ref="D78:D80"/>
    <mergeCell ref="Q3:Q5"/>
    <mergeCell ref="Q16:Q18"/>
    <mergeCell ref="Q26:Q28"/>
    <mergeCell ref="Q37:Q39"/>
    <mergeCell ref="Q46:Q48"/>
    <mergeCell ref="Q55:Q57"/>
    <mergeCell ref="Q63:Q65"/>
    <mergeCell ref="Q71:Q73"/>
    <mergeCell ref="Q78:Q80"/>
    <mergeCell ref="R3:R5"/>
    <mergeCell ref="R16:R18"/>
    <mergeCell ref="R26:R28"/>
    <mergeCell ref="R37:R39"/>
    <mergeCell ref="R46:R48"/>
    <mergeCell ref="R55:R57"/>
    <mergeCell ref="R63:R65"/>
    <mergeCell ref="R71:R73"/>
    <mergeCell ref="R78:R80"/>
    <mergeCell ref="S3:S4"/>
    <mergeCell ref="S16:S17"/>
    <mergeCell ref="S26:S27"/>
    <mergeCell ref="S37:S38"/>
    <mergeCell ref="S46:S47"/>
    <mergeCell ref="S55:S56"/>
    <mergeCell ref="S63:S64"/>
    <mergeCell ref="S71:S72"/>
    <mergeCell ref="S78:S79"/>
    <mergeCell ref="V3:V5"/>
    <mergeCell ref="V16:V18"/>
    <mergeCell ref="V26:V28"/>
    <mergeCell ref="V37:V39"/>
    <mergeCell ref="V46:V48"/>
    <mergeCell ref="V55:V57"/>
    <mergeCell ref="V63:V65"/>
    <mergeCell ref="V71:V73"/>
    <mergeCell ref="V78:V80"/>
    <mergeCell ref="W3:W5"/>
    <mergeCell ref="W16:W18"/>
    <mergeCell ref="W26:W28"/>
    <mergeCell ref="W37:W39"/>
    <mergeCell ref="W46:W48"/>
    <mergeCell ref="W55:W57"/>
    <mergeCell ref="W63:W65"/>
    <mergeCell ref="W71:W73"/>
    <mergeCell ref="W78:W80"/>
    <mergeCell ref="X3:X5"/>
    <mergeCell ref="X16:X18"/>
    <mergeCell ref="X26:X28"/>
    <mergeCell ref="X37:X39"/>
    <mergeCell ref="X46:X48"/>
    <mergeCell ref="X55:X57"/>
    <mergeCell ref="X63:X65"/>
    <mergeCell ref="X71:X73"/>
    <mergeCell ref="X78:X80"/>
    <mergeCell ref="Y3:Y5"/>
    <mergeCell ref="Y16:Y18"/>
    <mergeCell ref="Y26:Y28"/>
    <mergeCell ref="Y37:Y39"/>
    <mergeCell ref="Y46:Y48"/>
    <mergeCell ref="Y55:Y57"/>
    <mergeCell ref="Y63:Y65"/>
    <mergeCell ref="Y71:Y73"/>
    <mergeCell ref="Y78:Y80"/>
    <mergeCell ref="Z3:Z5"/>
    <mergeCell ref="Z16:Z18"/>
    <mergeCell ref="Z26:Z28"/>
    <mergeCell ref="Z37:Z39"/>
    <mergeCell ref="Z46:Z48"/>
    <mergeCell ref="Z55:Z57"/>
    <mergeCell ref="Z63:Z65"/>
    <mergeCell ref="Z71:Z73"/>
    <mergeCell ref="Z78:Z80"/>
    <mergeCell ref="O3:P4"/>
    <mergeCell ref="T3:U4"/>
    <mergeCell ref="O16:P17"/>
    <mergeCell ref="T16:U17"/>
    <mergeCell ref="O26:P27"/>
    <mergeCell ref="T26:U27"/>
    <mergeCell ref="O37:P38"/>
    <mergeCell ref="T37:U38"/>
    <mergeCell ref="O46:P47"/>
    <mergeCell ref="T46:U47"/>
    <mergeCell ref="O55:P56"/>
    <mergeCell ref="T55:U56"/>
    <mergeCell ref="O63:P64"/>
    <mergeCell ref="T63:U64"/>
    <mergeCell ref="O71:P72"/>
    <mergeCell ref="T71:U72"/>
    <mergeCell ref="O78:P79"/>
    <mergeCell ref="T78:U79"/>
  </mergeCells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1-2月县域寿险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revision>1</cp:revision>
  <dcterms:created xsi:type="dcterms:W3CDTF">2017-03-10T10:52:24Z</dcterms:created>
  <dcterms:modified xsi:type="dcterms:W3CDTF">2017-03-10T11:02:47Z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