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12" activeTab="1"/>
  </bookViews>
  <sheets>
    <sheet name="1-11月县域产险" sheetId="1" r:id="rId1"/>
    <sheet name="1-11月县域寿险" sheetId="2" r:id="rId2"/>
  </sheets>
  <calcPr calcId="144525" concurrentCalc="0"/>
</workbook>
</file>

<file path=xl/sharedStrings.xml><?xml version="1.0" encoding="utf-8"?>
<sst xmlns="http://schemas.openxmlformats.org/spreadsheetml/2006/main" count="80">
  <si>
    <t>2016 年11 月广元市县域财险汇总</t>
  </si>
  <si>
    <t>单位：万元</t>
  </si>
  <si>
    <t>单位</t>
  </si>
  <si>
    <t>总保费</t>
  </si>
  <si>
    <t>市场份额</t>
  </si>
  <si>
    <t>同比（%)</t>
  </si>
  <si>
    <t>机动车辆保费</t>
  </si>
  <si>
    <t>企财险</t>
  </si>
  <si>
    <t>家财险保费收入</t>
  </si>
  <si>
    <t>责任险保费收入</t>
  </si>
  <si>
    <t>政策性农业保险</t>
  </si>
  <si>
    <t>城乡居民大病保险</t>
  </si>
  <si>
    <t>其他险种保费收入</t>
  </si>
  <si>
    <t>赔案件数</t>
  </si>
  <si>
    <t>赔款金额</t>
  </si>
  <si>
    <t>上交税金</t>
  </si>
  <si>
    <t>其中：车船使用税</t>
  </si>
  <si>
    <t>车险(不含摩托车、拖拉机）</t>
  </si>
  <si>
    <t>电销、网销</t>
  </si>
  <si>
    <t>摩托车</t>
  </si>
  <si>
    <t>拖拉机</t>
  </si>
  <si>
    <t>小计</t>
  </si>
  <si>
    <t>承保数量（辆）</t>
  </si>
  <si>
    <t>保费收入</t>
  </si>
  <si>
    <t>承保数量（户）</t>
  </si>
  <si>
    <t>承保数量（人）</t>
  </si>
  <si>
    <t>人保财险</t>
  </si>
  <si>
    <t>太保财险</t>
  </si>
  <si>
    <t>中华联合</t>
  </si>
  <si>
    <t>大地财险</t>
  </si>
  <si>
    <t>平安财险</t>
  </si>
  <si>
    <t>锦泰财险</t>
  </si>
  <si>
    <t>中航安盟</t>
  </si>
  <si>
    <t>国寿财险</t>
  </si>
  <si>
    <t>/</t>
  </si>
  <si>
    <t>合计</t>
  </si>
  <si>
    <t>旺苍县</t>
  </si>
  <si>
    <t>苍溪县</t>
  </si>
  <si>
    <t>剑阁县</t>
  </si>
  <si>
    <t>青川县</t>
  </si>
  <si>
    <t>昭化区</t>
  </si>
  <si>
    <t>朝天区</t>
  </si>
  <si>
    <t>宝轮镇</t>
  </si>
  <si>
    <t>利州区</t>
  </si>
  <si>
    <t>校验</t>
  </si>
  <si>
    <t>广元市县域寿险数据统计表</t>
  </si>
  <si>
    <t>(2016年11月)</t>
  </si>
  <si>
    <t>全市寿险业务数据汇总</t>
  </si>
  <si>
    <t>同比（%）</t>
  </si>
  <si>
    <t>个人新单期交保费</t>
  </si>
  <si>
    <t>银邮保费</t>
  </si>
  <si>
    <t>团险保费</t>
  </si>
  <si>
    <t>农村小额人身保险保费</t>
  </si>
  <si>
    <t>续收保费</t>
  </si>
  <si>
    <t>持证人力</t>
  </si>
  <si>
    <t>赔款、给付金额合计</t>
  </si>
  <si>
    <t>退保金</t>
  </si>
  <si>
    <t>保单贷款</t>
  </si>
  <si>
    <t>其中营业税</t>
  </si>
  <si>
    <t>银邮期交保费</t>
  </si>
  <si>
    <t>银邮趸交保费</t>
  </si>
  <si>
    <t>承保人数</t>
  </si>
  <si>
    <t>件数</t>
  </si>
  <si>
    <t>金额</t>
  </si>
  <si>
    <t>中国人寿</t>
  </si>
  <si>
    <t>太保寿险</t>
  </si>
  <si>
    <t>新华人寿</t>
  </si>
  <si>
    <t>平安人寿</t>
  </si>
  <si>
    <t>泰康人寿</t>
  </si>
  <si>
    <t>人保寿险</t>
  </si>
  <si>
    <t>富德生命人寿</t>
  </si>
  <si>
    <t>太平人寿</t>
  </si>
  <si>
    <t>阳光人寿</t>
  </si>
  <si>
    <t>恒大人寿</t>
  </si>
  <si>
    <t>华夏人寿</t>
  </si>
  <si>
    <t>农银人寿</t>
  </si>
  <si>
    <t>华泰人寿</t>
  </si>
  <si>
    <t>0</t>
  </si>
  <si>
    <t>说明：华夏人寿本期数据变化大的原因是之前未按会计二号准则口径报送数据，从5月开始按照会计二号准则统计。</t>
  </si>
  <si>
    <t>太平洋人寿</t>
  </si>
</sst>
</file>

<file path=xl/styles.xml><?xml version="1.0" encoding="utf-8"?>
<styleSheet xmlns="http://schemas.openxmlformats.org/spreadsheetml/2006/main">
  <numFmts count="1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numFmt numFmtId="178" formatCode="#,##0.00_ "/>
    <numFmt numFmtId="179" formatCode="#,##0.00;[Red]#,##0.00"/>
    <numFmt numFmtId="180" formatCode="0_);[Red]\(0\)"/>
    <numFmt numFmtId="181" formatCode="#,##0.0_ "/>
    <numFmt numFmtId="182" formatCode="#,##0_ "/>
    <numFmt numFmtId="183" formatCode="0.0_ "/>
    <numFmt numFmtId="184" formatCode="0_ "/>
    <numFmt numFmtId="185" formatCode="#,##0.00_ ;[Red]\-#,##0.00\ "/>
    <numFmt numFmtId="186" formatCode="0;[Red]0"/>
  </numFmts>
  <fonts count="37">
    <font>
      <sz val="11"/>
      <color theme="1"/>
      <name val="宋体"/>
      <charset val="134"/>
      <scheme val="minor"/>
    </font>
    <font>
      <b/>
      <sz val="16"/>
      <name val="宋体"/>
      <charset val="134"/>
    </font>
    <font>
      <sz val="12"/>
      <name val="宋体"/>
      <charset val="134"/>
    </font>
    <font>
      <sz val="10"/>
      <name val="宋体"/>
      <charset val="134"/>
    </font>
    <font>
      <b/>
      <sz val="14"/>
      <name val="宋体"/>
      <charset val="134"/>
    </font>
    <font>
      <sz val="10"/>
      <color indexed="8"/>
      <name val="宋体"/>
      <charset val="134"/>
    </font>
    <font>
      <sz val="10"/>
      <color theme="1"/>
      <name val="宋体"/>
      <charset val="134"/>
      <scheme val="minor"/>
    </font>
    <font>
      <sz val="10"/>
      <color theme="1"/>
      <name val="宋体"/>
      <charset val="134"/>
    </font>
    <font>
      <sz val="10"/>
      <name val="宋体"/>
      <charset val="134"/>
      <scheme val="minor"/>
    </font>
    <font>
      <sz val="10"/>
      <color rgb="FF000000"/>
      <name val="宋体"/>
      <charset val="134"/>
      <scheme val="minor"/>
    </font>
    <font>
      <sz val="10"/>
      <name val="宋体"/>
      <charset val="134"/>
      <scheme val="major"/>
    </font>
    <font>
      <sz val="10"/>
      <color indexed="8"/>
      <name val="宋体"/>
      <charset val="134"/>
      <scheme val="minor"/>
    </font>
    <font>
      <sz val="12"/>
      <color theme="1"/>
      <name val="宋体"/>
      <charset val="134"/>
    </font>
    <font>
      <b/>
      <sz val="11"/>
      <name val="宋体"/>
      <charset val="134"/>
    </font>
    <font>
      <b/>
      <sz val="12"/>
      <name val="宋体"/>
      <charset val="134"/>
    </font>
    <font>
      <b/>
      <sz val="10"/>
      <name val="宋体"/>
      <charset val="134"/>
    </font>
    <font>
      <sz val="11"/>
      <name val="宋体"/>
      <charset val="134"/>
    </font>
    <font>
      <b/>
      <sz val="18"/>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0"/>
      <name val="Arial"/>
      <charset val="134"/>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alignment vertical="center"/>
    </xf>
    <xf numFmtId="42" fontId="0" fillId="0" borderId="0" applyFont="0" applyFill="0" applyBorder="0" applyAlignment="0" applyProtection="0">
      <alignment vertical="center"/>
    </xf>
    <xf numFmtId="0" fontId="19" fillId="23" borderId="0" applyNumberFormat="0" applyBorder="0" applyAlignment="0" applyProtection="0">
      <alignment vertical="center"/>
    </xf>
    <xf numFmtId="0" fontId="27" fillId="20" borderId="15"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4" fillId="2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xf numFmtId="0" fontId="33" fillId="0" borderId="0" applyNumberFormat="0" applyFill="0" applyBorder="0" applyAlignment="0" applyProtection="0">
      <alignment vertical="center"/>
    </xf>
    <xf numFmtId="0" fontId="0" fillId="24" borderId="16" applyNumberFormat="0" applyFont="0" applyAlignment="0" applyProtection="0">
      <alignment vertical="center"/>
    </xf>
    <xf numFmtId="0" fontId="24" fillId="1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 fillId="0" borderId="0">
      <alignment vertical="center"/>
    </xf>
    <xf numFmtId="0" fontId="32" fillId="0" borderId="0" applyNumberFormat="0" applyFill="0" applyBorder="0" applyAlignment="0" applyProtection="0">
      <alignment vertical="center"/>
    </xf>
    <xf numFmtId="0" fontId="30" fillId="0" borderId="18" applyNumberFormat="0" applyFill="0" applyAlignment="0" applyProtection="0">
      <alignment vertical="center"/>
    </xf>
    <xf numFmtId="0" fontId="35" fillId="0" borderId="18" applyNumberFormat="0" applyFill="0" applyAlignment="0" applyProtection="0">
      <alignment vertical="center"/>
    </xf>
    <xf numFmtId="0" fontId="24" fillId="26" borderId="0" applyNumberFormat="0" applyBorder="0" applyAlignment="0" applyProtection="0">
      <alignment vertical="center"/>
    </xf>
    <xf numFmtId="0" fontId="20" fillId="0" borderId="20" applyNumberFormat="0" applyFill="0" applyAlignment="0" applyProtection="0">
      <alignment vertical="center"/>
    </xf>
    <xf numFmtId="0" fontId="24" fillId="18" borderId="0" applyNumberFormat="0" applyBorder="0" applyAlignment="0" applyProtection="0">
      <alignment vertical="center"/>
    </xf>
    <xf numFmtId="0" fontId="25" fillId="15" borderId="14" applyNumberFormat="0" applyAlignment="0" applyProtection="0">
      <alignment vertical="center"/>
    </xf>
    <xf numFmtId="0" fontId="28" fillId="15" borderId="15" applyNumberFormat="0" applyAlignment="0" applyProtection="0">
      <alignment vertical="center"/>
    </xf>
    <xf numFmtId="0" fontId="23" fillId="0" borderId="0"/>
    <xf numFmtId="0" fontId="22" fillId="10" borderId="13" applyNumberFormat="0" applyAlignment="0" applyProtection="0">
      <alignment vertical="center"/>
    </xf>
    <xf numFmtId="0" fontId="19" fillId="34" borderId="0" applyNumberFormat="0" applyBorder="0" applyAlignment="0" applyProtection="0">
      <alignment vertical="center"/>
    </xf>
    <xf numFmtId="0" fontId="24" fillId="30" borderId="0" applyNumberFormat="0" applyBorder="0" applyAlignment="0" applyProtection="0">
      <alignment vertical="center"/>
    </xf>
    <xf numFmtId="0" fontId="29" fillId="0" borderId="17" applyNumberFormat="0" applyFill="0" applyAlignment="0" applyProtection="0">
      <alignment vertical="center"/>
    </xf>
    <xf numFmtId="0" fontId="2" fillId="0" borderId="0">
      <alignment vertical="center"/>
    </xf>
    <xf numFmtId="0" fontId="34" fillId="0" borderId="19" applyNumberFormat="0" applyFill="0" applyAlignment="0" applyProtection="0">
      <alignment vertical="center"/>
    </xf>
    <xf numFmtId="0" fontId="36" fillId="33" borderId="0" applyNumberFormat="0" applyBorder="0" applyAlignment="0" applyProtection="0">
      <alignment vertical="center"/>
    </xf>
    <xf numFmtId="0" fontId="26" fillId="17" borderId="0" applyNumberFormat="0" applyBorder="0" applyAlignment="0" applyProtection="0">
      <alignment vertical="center"/>
    </xf>
    <xf numFmtId="0" fontId="19" fillId="22" borderId="0" applyNumberFormat="0" applyBorder="0" applyAlignment="0" applyProtection="0">
      <alignment vertical="center"/>
    </xf>
    <xf numFmtId="0" fontId="24" fillId="14" borderId="0" applyNumberFormat="0" applyBorder="0" applyAlignment="0" applyProtection="0">
      <alignment vertical="center"/>
    </xf>
    <xf numFmtId="0" fontId="19" fillId="21"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24" fillId="13" borderId="0" applyNumberFormat="0" applyBorder="0" applyAlignment="0" applyProtection="0">
      <alignment vertical="center"/>
    </xf>
    <xf numFmtId="0" fontId="24" fillId="29"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4" fillId="12" borderId="0" applyNumberFormat="0" applyBorder="0" applyAlignment="0" applyProtection="0">
      <alignment vertical="center"/>
    </xf>
    <xf numFmtId="0" fontId="2" fillId="0" borderId="0">
      <alignment vertical="center"/>
    </xf>
    <xf numFmtId="0" fontId="19" fillId="8" borderId="0" applyNumberFormat="0" applyBorder="0" applyAlignment="0" applyProtection="0">
      <alignment vertical="center"/>
    </xf>
    <xf numFmtId="0" fontId="24" fillId="25" borderId="0" applyNumberFormat="0" applyBorder="0" applyAlignment="0" applyProtection="0">
      <alignment vertical="center"/>
    </xf>
    <xf numFmtId="0" fontId="24" fillId="28" borderId="0" applyNumberFormat="0" applyBorder="0" applyAlignment="0" applyProtection="0">
      <alignment vertical="center"/>
    </xf>
    <xf numFmtId="0" fontId="19" fillId="4" borderId="0" applyNumberFormat="0" applyBorder="0" applyAlignment="0" applyProtection="0">
      <alignment vertical="center"/>
    </xf>
    <xf numFmtId="0" fontId="24" fillId="16" borderId="0" applyNumberFormat="0" applyBorder="0" applyAlignment="0" applyProtection="0">
      <alignment vertical="center"/>
    </xf>
    <xf numFmtId="0" fontId="2" fillId="0" borderId="0">
      <alignment vertical="center"/>
    </xf>
    <xf numFmtId="0" fontId="2" fillId="0" borderId="0">
      <alignment vertical="center"/>
    </xf>
    <xf numFmtId="0" fontId="23" fillId="0" borderId="0"/>
    <xf numFmtId="0" fontId="23" fillId="0" borderId="0"/>
    <xf numFmtId="0" fontId="2" fillId="0" borderId="0">
      <alignment vertical="center"/>
    </xf>
    <xf numFmtId="0" fontId="2" fillId="0" borderId="0">
      <alignment vertical="center"/>
    </xf>
  </cellStyleXfs>
  <cellXfs count="194">
    <xf numFmtId="0" fontId="0" fillId="0" borderId="0" xfId="0">
      <alignment vertical="center"/>
    </xf>
    <xf numFmtId="0" fontId="1" fillId="0" borderId="0" xfId="58" applyFont="1" applyAlignment="1">
      <alignment horizontal="center" vertical="center"/>
    </xf>
    <xf numFmtId="0" fontId="2" fillId="0" borderId="0" xfId="58" applyFont="1" applyAlignment="1">
      <alignment horizontal="center" vertical="center"/>
    </xf>
    <xf numFmtId="0" fontId="3" fillId="0" borderId="0" xfId="58" applyFont="1" applyAlignment="1">
      <alignment horizontal="right" vertical="center"/>
    </xf>
    <xf numFmtId="0" fontId="4" fillId="0" borderId="1" xfId="58" applyFont="1" applyBorder="1" applyAlignment="1">
      <alignment horizontal="center" vertical="center"/>
    </xf>
    <xf numFmtId="0" fontId="3" fillId="0" borderId="2" xfId="58" applyFont="1" applyBorder="1" applyAlignment="1">
      <alignment horizontal="center" vertical="center"/>
    </xf>
    <xf numFmtId="0" fontId="3" fillId="0" borderId="2" xfId="58" applyFont="1" applyBorder="1" applyAlignment="1">
      <alignment horizontal="center" vertical="center" wrapText="1"/>
    </xf>
    <xf numFmtId="0" fontId="3" fillId="0" borderId="2" xfId="58" applyFont="1" applyBorder="1" applyAlignment="1">
      <alignment horizontal="center" vertical="center" wrapText="1" shrinkToFit="1"/>
    </xf>
    <xf numFmtId="0" fontId="3" fillId="0" borderId="3" xfId="58" applyFont="1" applyBorder="1" applyAlignment="1">
      <alignment horizontal="center" vertical="center"/>
    </xf>
    <xf numFmtId="0" fontId="3" fillId="0" borderId="4" xfId="58" applyFont="1" applyBorder="1" applyAlignment="1">
      <alignment horizontal="center" vertical="center"/>
    </xf>
    <xf numFmtId="0" fontId="3" fillId="0" borderId="5" xfId="58" applyFont="1" applyBorder="1" applyAlignment="1">
      <alignment horizontal="center" vertical="center"/>
    </xf>
    <xf numFmtId="0" fontId="3" fillId="0" borderId="5" xfId="58" applyFont="1" applyBorder="1" applyAlignment="1">
      <alignment horizontal="center" vertical="center" wrapText="1"/>
    </xf>
    <xf numFmtId="0" fontId="3" fillId="0" borderId="5" xfId="58" applyFont="1" applyBorder="1" applyAlignment="1">
      <alignment horizontal="center" vertical="center" wrapText="1" shrinkToFit="1"/>
    </xf>
    <xf numFmtId="0" fontId="3" fillId="0" borderId="6" xfId="58" applyFont="1" applyBorder="1" applyAlignment="1">
      <alignment horizontal="center" vertical="center" wrapText="1"/>
    </xf>
    <xf numFmtId="178" fontId="3" fillId="0" borderId="6" xfId="58" applyNumberFormat="1" applyFont="1" applyBorder="1" applyAlignment="1">
      <alignment horizontal="center" vertical="center"/>
    </xf>
    <xf numFmtId="176" fontId="3" fillId="0" borderId="5" xfId="58" applyNumberFormat="1" applyFont="1" applyBorder="1" applyAlignment="1">
      <alignment horizontal="center" vertical="center"/>
    </xf>
    <xf numFmtId="178" fontId="3" fillId="0" borderId="5" xfId="58" applyNumberFormat="1" applyFont="1" applyBorder="1" applyAlignment="1">
      <alignment horizontal="center" vertical="center"/>
    </xf>
    <xf numFmtId="176" fontId="5" fillId="0" borderId="6" xfId="49" applyNumberFormat="1" applyFont="1" applyBorder="1" applyAlignment="1">
      <alignment horizontal="center" vertical="center"/>
    </xf>
    <xf numFmtId="178" fontId="6" fillId="2" borderId="6" xfId="58"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6" fontId="6" fillId="2" borderId="6" xfId="58" applyNumberFormat="1" applyFont="1" applyFill="1" applyBorder="1" applyAlignment="1">
      <alignment horizontal="center" vertical="center"/>
    </xf>
    <xf numFmtId="0" fontId="3" fillId="0" borderId="6" xfId="58" applyFont="1" applyBorder="1" applyAlignment="1">
      <alignment horizontal="center" vertical="center"/>
    </xf>
    <xf numFmtId="178" fontId="3" fillId="0" borderId="6" xfId="58" applyNumberFormat="1" applyFont="1" applyBorder="1" applyAlignment="1">
      <alignment horizontal="center" vertical="center" wrapText="1"/>
    </xf>
    <xf numFmtId="177" fontId="3" fillId="0" borderId="6" xfId="58" applyNumberFormat="1" applyFont="1" applyBorder="1" applyAlignment="1">
      <alignment horizontal="center" vertical="center"/>
    </xf>
    <xf numFmtId="176" fontId="3" fillId="0" borderId="6" xfId="58" applyNumberFormat="1" applyFont="1" applyBorder="1" applyAlignment="1">
      <alignment horizontal="center" vertical="center"/>
    </xf>
    <xf numFmtId="182" fontId="3" fillId="0" borderId="6" xfId="58" applyNumberFormat="1" applyFont="1" applyBorder="1" applyAlignment="1">
      <alignment horizontal="center" vertical="center"/>
    </xf>
    <xf numFmtId="0" fontId="7" fillId="0" borderId="6" xfId="58" applyFont="1" applyBorder="1" applyAlignment="1">
      <alignment horizontal="center" vertical="center"/>
    </xf>
    <xf numFmtId="178" fontId="3" fillId="0" borderId="6" xfId="55" applyNumberFormat="1" applyFont="1" applyFill="1" applyBorder="1" applyAlignment="1">
      <alignment horizontal="center" vertical="center"/>
    </xf>
    <xf numFmtId="49" fontId="3" fillId="0" borderId="6" xfId="55" applyNumberFormat="1" applyFont="1" applyFill="1" applyBorder="1" applyAlignment="1">
      <alignment horizontal="center" vertical="center"/>
    </xf>
    <xf numFmtId="176" fontId="3" fillId="0" borderId="6" xfId="58" applyNumberFormat="1" applyFont="1" applyFill="1" applyBorder="1" applyAlignment="1">
      <alignment horizontal="center" vertical="center"/>
    </xf>
    <xf numFmtId="176" fontId="3" fillId="0" borderId="6" xfId="58" applyNumberFormat="1" applyFont="1" applyFill="1" applyBorder="1" applyAlignment="1">
      <alignment horizontal="center" vertical="center" wrapText="1" shrinkToFit="1"/>
    </xf>
    <xf numFmtId="0" fontId="3" fillId="0" borderId="6" xfId="58" applyNumberFormat="1" applyFont="1" applyFill="1" applyBorder="1" applyAlignment="1">
      <alignment horizontal="center" vertical="center" wrapText="1"/>
    </xf>
    <xf numFmtId="176" fontId="3" fillId="0" borderId="6" xfId="58" applyNumberFormat="1" applyFont="1" applyFill="1" applyBorder="1" applyAlignment="1">
      <alignment horizontal="center" vertical="center" wrapText="1"/>
    </xf>
    <xf numFmtId="177" fontId="3" fillId="0" borderId="6" xfId="58" applyNumberFormat="1" applyFont="1" applyFill="1" applyBorder="1" applyAlignment="1">
      <alignment horizontal="center" vertical="center"/>
    </xf>
    <xf numFmtId="178" fontId="3" fillId="0" borderId="6" xfId="58" applyNumberFormat="1" applyFont="1" applyBorder="1" applyAlignment="1">
      <alignment horizontal="center" vertical="center" wrapText="1" shrinkToFit="1"/>
    </xf>
    <xf numFmtId="0" fontId="4" fillId="0" borderId="7" xfId="58" applyFont="1" applyBorder="1" applyAlignment="1">
      <alignment horizontal="center" vertical="center"/>
    </xf>
    <xf numFmtId="178" fontId="5" fillId="0" borderId="6" xfId="58" applyNumberFormat="1" applyFont="1" applyBorder="1" applyAlignment="1">
      <alignment horizontal="center" vertical="center"/>
    </xf>
    <xf numFmtId="178" fontId="7" fillId="0" borderId="6" xfId="58" applyNumberFormat="1" applyFont="1" applyFill="1" applyBorder="1" applyAlignment="1">
      <alignment horizontal="center" vertical="center"/>
    </xf>
    <xf numFmtId="182" fontId="7" fillId="0" borderId="6" xfId="58" applyNumberFormat="1" applyFont="1" applyFill="1" applyBorder="1" applyAlignment="1">
      <alignment horizontal="center" vertical="center"/>
    </xf>
    <xf numFmtId="177" fontId="7" fillId="0" borderId="6" xfId="58" applyNumberFormat="1" applyFont="1" applyFill="1" applyBorder="1" applyAlignment="1">
      <alignment horizontal="center" vertical="center"/>
    </xf>
    <xf numFmtId="176" fontId="3" fillId="0" borderId="6" xfId="29" applyNumberFormat="1" applyFont="1" applyBorder="1" applyAlignment="1">
      <alignment horizontal="center" vertical="center"/>
    </xf>
    <xf numFmtId="184" fontId="3" fillId="0" borderId="6" xfId="58"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3" fillId="0" borderId="6" xfId="58" applyNumberFormat="1" applyFont="1" applyFill="1" applyBorder="1" applyAlignment="1" applyProtection="1">
      <alignment horizontal="center" vertical="center"/>
    </xf>
    <xf numFmtId="178" fontId="7" fillId="2" borderId="6" xfId="58" applyNumberFormat="1" applyFont="1" applyFill="1" applyBorder="1" applyAlignment="1">
      <alignment horizontal="center" vertical="center"/>
    </xf>
    <xf numFmtId="176" fontId="7" fillId="2" borderId="6" xfId="58" applyNumberFormat="1" applyFont="1" applyFill="1" applyBorder="1" applyAlignment="1">
      <alignment horizontal="center" vertical="center"/>
    </xf>
    <xf numFmtId="178" fontId="8" fillId="0" borderId="6" xfId="58" applyNumberFormat="1" applyFont="1" applyBorder="1" applyAlignment="1">
      <alignment horizontal="center" vertical="center" wrapText="1"/>
    </xf>
    <xf numFmtId="4" fontId="9" fillId="0" borderId="6" xfId="0" applyNumberFormat="1" applyFont="1" applyFill="1" applyBorder="1" applyAlignment="1">
      <alignment horizontal="right" vertical="center"/>
    </xf>
    <xf numFmtId="176" fontId="3" fillId="0" borderId="6" xfId="57" applyNumberFormat="1" applyFont="1" applyBorder="1" applyAlignment="1">
      <alignment horizontal="center" vertical="center"/>
    </xf>
    <xf numFmtId="178" fontId="3" fillId="0" borderId="6" xfId="58" applyNumberFormat="1" applyFont="1" applyFill="1" applyBorder="1" applyAlignment="1">
      <alignment horizontal="center" vertical="center"/>
    </xf>
    <xf numFmtId="182" fontId="3" fillId="0" borderId="6" xfId="58" applyNumberFormat="1" applyFont="1" applyFill="1" applyBorder="1" applyAlignment="1">
      <alignment horizontal="center" vertical="center"/>
    </xf>
    <xf numFmtId="4" fontId="9" fillId="0" borderId="6" xfId="0" applyNumberFormat="1" applyFont="1" applyFill="1" applyBorder="1" applyAlignment="1">
      <alignment horizontal="center" vertical="center"/>
    </xf>
    <xf numFmtId="185" fontId="5" fillId="0" borderId="6" xfId="58" applyNumberFormat="1" applyFont="1" applyBorder="1" applyAlignment="1">
      <alignment horizontal="center" vertical="center"/>
    </xf>
    <xf numFmtId="181" fontId="3" fillId="0" borderId="6" xfId="58" applyNumberFormat="1" applyFont="1" applyBorder="1" applyAlignment="1">
      <alignment horizontal="center" vertical="center"/>
    </xf>
    <xf numFmtId="0" fontId="9" fillId="0" borderId="6" xfId="0" applyNumberFormat="1" applyFont="1" applyFill="1" applyBorder="1" applyAlignment="1">
      <alignment horizontal="center" vertical="center"/>
    </xf>
    <xf numFmtId="178" fontId="10" fillId="0" borderId="5" xfId="58" applyNumberFormat="1" applyFont="1" applyBorder="1" applyAlignment="1">
      <alignment horizontal="center" vertical="center" wrapText="1"/>
    </xf>
    <xf numFmtId="182" fontId="3" fillId="0" borderId="6" xfId="58" applyNumberFormat="1" applyFont="1" applyFill="1" applyBorder="1" applyAlignment="1">
      <alignment horizontal="center" vertical="center" wrapText="1"/>
    </xf>
    <xf numFmtId="0" fontId="3" fillId="0" borderId="3" xfId="58" applyFont="1" applyBorder="1" applyAlignment="1">
      <alignment horizontal="center" vertical="center" wrapText="1"/>
    </xf>
    <xf numFmtId="0" fontId="3" fillId="0" borderId="4" xfId="58" applyFont="1" applyBorder="1" applyAlignment="1">
      <alignment horizontal="center" vertical="center" wrapText="1"/>
    </xf>
    <xf numFmtId="0" fontId="3" fillId="0" borderId="6" xfId="58" applyFont="1" applyBorder="1" applyAlignment="1">
      <alignment vertical="center"/>
    </xf>
    <xf numFmtId="3" fontId="5" fillId="0" borderId="6" xfId="58" applyNumberFormat="1" applyFont="1" applyBorder="1" applyAlignment="1">
      <alignment horizontal="center" vertical="center"/>
    </xf>
    <xf numFmtId="176" fontId="5" fillId="0" borderId="6" xfId="58" applyNumberFormat="1" applyFont="1" applyBorder="1" applyAlignment="1">
      <alignment horizontal="center" vertical="center"/>
    </xf>
    <xf numFmtId="176" fontId="3" fillId="0" borderId="6" xfId="49" applyNumberFormat="1" applyFont="1" applyBorder="1" applyAlignment="1">
      <alignment horizontal="center" vertical="center"/>
    </xf>
    <xf numFmtId="0" fontId="3" fillId="0" borderId="6" xfId="58" applyNumberFormat="1" applyFont="1" applyFill="1" applyBorder="1" applyAlignment="1">
      <alignment horizontal="center" vertical="center"/>
    </xf>
    <xf numFmtId="0" fontId="5" fillId="0" borderId="6" xfId="58" applyNumberFormat="1" applyFont="1" applyBorder="1" applyAlignment="1">
      <alignment horizontal="center" vertical="center"/>
    </xf>
    <xf numFmtId="0" fontId="5" fillId="0" borderId="6" xfId="49" applyFont="1" applyBorder="1" applyAlignment="1">
      <alignment horizontal="center" vertical="center"/>
    </xf>
    <xf numFmtId="184" fontId="5" fillId="0" borderId="6" xfId="49" applyNumberFormat="1" applyFont="1" applyBorder="1" applyAlignment="1">
      <alignment horizontal="center" vertical="center"/>
    </xf>
    <xf numFmtId="177" fontId="3" fillId="0" borderId="6" xfId="49" applyNumberFormat="1" applyFont="1" applyBorder="1" applyAlignment="1">
      <alignment horizontal="center" vertical="center"/>
    </xf>
    <xf numFmtId="0" fontId="3" fillId="0" borderId="6" xfId="49" applyNumberFormat="1" applyFont="1" applyBorder="1" applyAlignment="1">
      <alignment horizontal="center" vertical="center"/>
    </xf>
    <xf numFmtId="4" fontId="3" fillId="0" borderId="6" xfId="49" applyNumberFormat="1" applyFont="1" applyBorder="1" applyAlignment="1">
      <alignment horizontal="center" vertical="center"/>
    </xf>
    <xf numFmtId="0" fontId="3" fillId="0" borderId="6" xfId="49" applyFont="1" applyBorder="1" applyAlignment="1">
      <alignment horizontal="center" vertical="center"/>
    </xf>
    <xf numFmtId="176" fontId="6" fillId="2" borderId="6"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2" borderId="6" xfId="58" applyNumberFormat="1" applyFont="1" applyFill="1" applyBorder="1" applyAlignment="1">
      <alignment horizontal="center" vertical="center"/>
    </xf>
    <xf numFmtId="177" fontId="6" fillId="2" borderId="6" xfId="58" applyNumberFormat="1" applyFont="1" applyFill="1" applyBorder="1" applyAlignment="1">
      <alignment horizontal="center" vertical="center"/>
    </xf>
    <xf numFmtId="180" fontId="6" fillId="2" borderId="6" xfId="58" applyNumberFormat="1" applyFont="1" applyFill="1" applyBorder="1" applyAlignment="1">
      <alignment horizontal="center" vertical="center"/>
    </xf>
    <xf numFmtId="182" fontId="3" fillId="0" borderId="6" xfId="58" applyNumberFormat="1" applyFont="1" applyBorder="1" applyAlignment="1">
      <alignment horizontal="center" vertical="center" wrapText="1"/>
    </xf>
    <xf numFmtId="182" fontId="5" fillId="0" borderId="6" xfId="58" applyNumberFormat="1" applyFont="1" applyBorder="1" applyAlignment="1">
      <alignment horizontal="center" vertical="center"/>
    </xf>
    <xf numFmtId="182" fontId="3" fillId="0" borderId="6" xfId="55" applyNumberFormat="1" applyFont="1" applyFill="1" applyBorder="1" applyAlignment="1">
      <alignment horizontal="center" vertical="center"/>
    </xf>
    <xf numFmtId="180" fontId="3" fillId="0" borderId="6" xfId="58" applyNumberFormat="1" applyFont="1" applyFill="1" applyBorder="1" applyAlignment="1">
      <alignment horizontal="center" vertical="center"/>
    </xf>
    <xf numFmtId="182" fontId="3" fillId="0" borderId="6" xfId="58" applyNumberFormat="1" applyFont="1" applyBorder="1" applyAlignment="1">
      <alignment horizontal="center" vertical="center" wrapText="1" shrinkToFit="1"/>
    </xf>
    <xf numFmtId="180" fontId="7" fillId="0" borderId="6" xfId="58" applyNumberFormat="1" applyFont="1" applyFill="1" applyBorder="1" applyAlignment="1">
      <alignment horizontal="center" vertical="center"/>
    </xf>
    <xf numFmtId="184" fontId="8" fillId="0" borderId="6" xfId="58" applyNumberFormat="1" applyFont="1" applyFill="1" applyBorder="1" applyAlignment="1" applyProtection="1">
      <alignment horizontal="center" vertical="center"/>
    </xf>
    <xf numFmtId="184" fontId="8" fillId="0" borderId="3" xfId="58" applyNumberFormat="1" applyFont="1" applyFill="1" applyBorder="1" applyAlignment="1" applyProtection="1">
      <alignment horizontal="center" vertical="center"/>
    </xf>
    <xf numFmtId="0" fontId="3" fillId="0" borderId="2" xfId="5" applyFont="1" applyFill="1" applyBorder="1" applyAlignment="1">
      <alignment horizontal="center" vertical="center"/>
    </xf>
    <xf numFmtId="178" fontId="3" fillId="0" borderId="6" xfId="58" applyNumberFormat="1" applyFont="1" applyFill="1" applyBorder="1" applyAlignment="1" applyProtection="1">
      <alignment horizontal="center" vertical="center"/>
    </xf>
    <xf numFmtId="184" fontId="3" fillId="0" borderId="6" xfId="58" applyNumberFormat="1" applyFont="1" applyFill="1" applyBorder="1" applyAlignment="1">
      <alignment horizontal="center" vertical="center"/>
    </xf>
    <xf numFmtId="182" fontId="3" fillId="2" borderId="6" xfId="58" applyNumberFormat="1" applyFont="1" applyFill="1" applyBorder="1" applyAlignment="1">
      <alignment horizontal="center" vertical="center"/>
    </xf>
    <xf numFmtId="180" fontId="7" fillId="2" borderId="6" xfId="58" applyNumberFormat="1" applyFont="1" applyFill="1" applyBorder="1" applyAlignment="1">
      <alignment horizontal="center" vertical="center"/>
    </xf>
    <xf numFmtId="0" fontId="7" fillId="2" borderId="6" xfId="58" applyNumberFormat="1" applyFont="1" applyFill="1" applyBorder="1" applyAlignment="1">
      <alignment horizontal="center" vertical="center"/>
    </xf>
    <xf numFmtId="177" fontId="7" fillId="2" borderId="6" xfId="58" applyNumberFormat="1" applyFont="1" applyFill="1" applyBorder="1" applyAlignment="1">
      <alignment horizontal="center" vertical="center"/>
    </xf>
    <xf numFmtId="182" fontId="8" fillId="0" borderId="6" xfId="58" applyNumberFormat="1" applyFont="1" applyBorder="1" applyAlignment="1">
      <alignment horizontal="center" vertical="center" wrapText="1"/>
    </xf>
    <xf numFmtId="0" fontId="3" fillId="0" borderId="6" xfId="58" applyFont="1" applyFill="1" applyBorder="1" applyAlignment="1">
      <alignment horizontal="center" vertical="center"/>
    </xf>
    <xf numFmtId="180" fontId="3" fillId="0" borderId="6" xfId="20" applyNumberFormat="1" applyFont="1" applyFill="1" applyBorder="1" applyAlignment="1">
      <alignment horizontal="center" vertical="center"/>
    </xf>
    <xf numFmtId="176" fontId="3" fillId="0" borderId="3" xfId="58" applyNumberFormat="1" applyFont="1" applyFill="1" applyBorder="1" applyAlignment="1" applyProtection="1">
      <alignment horizontal="center" vertical="center"/>
    </xf>
    <xf numFmtId="0" fontId="3" fillId="0" borderId="6" xfId="56" applyFont="1" applyFill="1" applyBorder="1" applyAlignment="1">
      <alignment horizontal="center" vertical="center"/>
    </xf>
    <xf numFmtId="177" fontId="3" fillId="0" borderId="6" xfId="58" applyNumberFormat="1" applyFont="1" applyFill="1" applyBorder="1" applyAlignment="1" applyProtection="1">
      <alignment horizontal="center" vertical="center"/>
    </xf>
    <xf numFmtId="4" fontId="11" fillId="0" borderId="6" xfId="0" applyNumberFormat="1" applyFont="1" applyBorder="1" applyAlignment="1">
      <alignment horizontal="center" vertical="center" wrapText="1"/>
    </xf>
    <xf numFmtId="176" fontId="3" fillId="0" borderId="6" xfId="20" applyNumberFormat="1" applyFont="1" applyBorder="1" applyAlignment="1">
      <alignment horizontal="center" vertical="center"/>
    </xf>
    <xf numFmtId="176" fontId="3" fillId="0" borderId="6" xfId="20" applyNumberFormat="1" applyFont="1" applyFill="1" applyBorder="1" applyAlignment="1">
      <alignment horizontal="center" vertical="center"/>
    </xf>
    <xf numFmtId="178" fontId="3" fillId="0" borderId="6" xfId="20" applyNumberFormat="1" applyFont="1" applyFill="1" applyBorder="1" applyAlignment="1">
      <alignment horizontal="center" vertical="center"/>
    </xf>
    <xf numFmtId="0" fontId="3" fillId="0" borderId="6" xfId="0" applyFont="1" applyFill="1" applyBorder="1" applyAlignment="1">
      <alignment horizontal="center" vertical="center"/>
    </xf>
    <xf numFmtId="178" fontId="10" fillId="0" borderId="6" xfId="58" applyNumberFormat="1" applyFont="1" applyBorder="1" applyAlignment="1">
      <alignment horizontal="center" vertical="center" wrapText="1"/>
    </xf>
    <xf numFmtId="0" fontId="2" fillId="0" borderId="0" xfId="49">
      <alignment vertical="center"/>
    </xf>
    <xf numFmtId="0" fontId="2" fillId="0" borderId="0" xfId="49" applyFont="1">
      <alignment vertical="center"/>
    </xf>
    <xf numFmtId="176" fontId="2" fillId="0" borderId="0" xfId="49" applyNumberFormat="1">
      <alignment vertical="center"/>
    </xf>
    <xf numFmtId="179" fontId="6" fillId="2" borderId="6" xfId="58" applyNumberFormat="1" applyFont="1" applyFill="1" applyBorder="1" applyAlignment="1">
      <alignment horizontal="center" vertical="center"/>
    </xf>
    <xf numFmtId="178" fontId="3" fillId="0" borderId="6" xfId="58" applyNumberFormat="1" applyFont="1" applyFill="1" applyBorder="1" applyAlignment="1">
      <alignment horizontal="center" vertical="center" wrapText="1"/>
    </xf>
    <xf numFmtId="0" fontId="12" fillId="0" borderId="0" xfId="49" applyFont="1">
      <alignment vertical="center"/>
    </xf>
    <xf numFmtId="0" fontId="0" fillId="0" borderId="0" xfId="55" applyFont="1" applyFill="1" applyAlignment="1">
      <alignment vertical="center"/>
    </xf>
    <xf numFmtId="0" fontId="3" fillId="0" borderId="6" xfId="20" applyFont="1" applyBorder="1" applyAlignment="1">
      <alignment horizontal="center" vertical="center"/>
    </xf>
    <xf numFmtId="177" fontId="3" fillId="0" borderId="6" xfId="20" applyNumberFormat="1" applyFont="1" applyFill="1" applyBorder="1" applyAlignment="1">
      <alignment horizontal="center" vertical="center"/>
    </xf>
    <xf numFmtId="178" fontId="7" fillId="0" borderId="6" xfId="58" applyNumberFormat="1" applyFont="1" applyBorder="1" applyAlignment="1">
      <alignment horizontal="center" vertical="center"/>
    </xf>
    <xf numFmtId="177" fontId="7" fillId="0" borderId="6" xfId="58" applyNumberFormat="1" applyFont="1" applyBorder="1" applyAlignment="1">
      <alignment horizontal="center" vertical="center"/>
    </xf>
    <xf numFmtId="178" fontId="3" fillId="0" borderId="8" xfId="58" applyNumberFormat="1" applyFont="1" applyFill="1" applyBorder="1" applyAlignment="1">
      <alignment horizontal="center" vertical="center"/>
    </xf>
    <xf numFmtId="185" fontId="3" fillId="0" borderId="6" xfId="58" applyNumberFormat="1" applyFont="1" applyBorder="1" applyAlignment="1">
      <alignment horizontal="center" vertical="center"/>
    </xf>
    <xf numFmtId="176" fontId="3" fillId="0" borderId="6" xfId="13" applyNumberFormat="1" applyFont="1" applyBorder="1" applyAlignment="1">
      <alignment horizontal="center" vertical="center"/>
    </xf>
    <xf numFmtId="178" fontId="10" fillId="0" borderId="4" xfId="58" applyNumberFormat="1" applyFont="1" applyBorder="1" applyAlignment="1">
      <alignment horizontal="center" vertical="center" wrapText="1"/>
    </xf>
    <xf numFmtId="176" fontId="3" fillId="0" borderId="6" xfId="55" applyNumberFormat="1" applyFont="1" applyFill="1" applyBorder="1" applyAlignment="1">
      <alignment horizontal="center" vertical="center"/>
    </xf>
    <xf numFmtId="0" fontId="3" fillId="0" borderId="6" xfId="58" applyNumberFormat="1" applyFont="1" applyFill="1" applyBorder="1" applyAlignment="1">
      <alignment horizontal="center" vertical="center" wrapText="1" shrinkToFit="1"/>
    </xf>
    <xf numFmtId="0" fontId="3" fillId="0" borderId="0" xfId="58" applyFont="1" applyBorder="1" applyAlignment="1">
      <alignment horizontal="center" vertical="center"/>
    </xf>
    <xf numFmtId="178" fontId="3" fillId="0" borderId="0" xfId="58" applyNumberFormat="1" applyFont="1" applyBorder="1" applyAlignment="1">
      <alignment horizontal="center" vertical="center"/>
    </xf>
    <xf numFmtId="178" fontId="13" fillId="0" borderId="0" xfId="49" applyNumberFormat="1" applyFont="1" applyAlignment="1">
      <alignment horizontal="center" vertical="center"/>
    </xf>
    <xf numFmtId="178" fontId="14" fillId="0" borderId="0" xfId="49" applyNumberFormat="1" applyFont="1" applyAlignment="1">
      <alignment horizontal="left" vertical="center"/>
    </xf>
    <xf numFmtId="178" fontId="2" fillId="0" borderId="0" xfId="49" applyNumberFormat="1">
      <alignment vertical="center"/>
    </xf>
    <xf numFmtId="0" fontId="3" fillId="0" borderId="0" xfId="49" applyFont="1">
      <alignment vertical="center"/>
    </xf>
    <xf numFmtId="178" fontId="3" fillId="0" borderId="0" xfId="49" applyNumberFormat="1" applyFont="1">
      <alignment vertical="center"/>
    </xf>
    <xf numFmtId="176" fontId="3" fillId="0" borderId="0" xfId="49" applyNumberFormat="1" applyFont="1">
      <alignment vertical="center"/>
    </xf>
    <xf numFmtId="178" fontId="15" fillId="0" borderId="0" xfId="49" applyNumberFormat="1" applyFont="1" applyAlignment="1">
      <alignment horizontal="center" vertical="center"/>
    </xf>
    <xf numFmtId="0" fontId="3" fillId="0" borderId="6" xfId="20" applyFont="1" applyFill="1" applyBorder="1" applyAlignment="1">
      <alignment horizontal="center" vertical="center"/>
    </xf>
    <xf numFmtId="177" fontId="3" fillId="0" borderId="6" xfId="59" applyNumberFormat="1" applyFont="1" applyFill="1" applyBorder="1" applyAlignment="1">
      <alignment horizontal="center" vertical="center"/>
    </xf>
    <xf numFmtId="182" fontId="3" fillId="0" borderId="6" xfId="58" applyNumberFormat="1" applyFont="1" applyFill="1" applyBorder="1" applyAlignment="1" applyProtection="1">
      <alignment horizontal="center" vertical="center"/>
    </xf>
    <xf numFmtId="0" fontId="3" fillId="0" borderId="6" xfId="34" applyFont="1" applyFill="1" applyBorder="1" applyAlignment="1">
      <alignment horizontal="center" vertical="center"/>
    </xf>
    <xf numFmtId="178" fontId="3" fillId="0" borderId="2" xfId="58" applyNumberFormat="1" applyFont="1" applyFill="1" applyBorder="1" applyAlignment="1" applyProtection="1">
      <alignment horizontal="center" vertical="center"/>
    </xf>
    <xf numFmtId="182" fontId="10" fillId="0" borderId="6" xfId="58" applyNumberFormat="1" applyFont="1" applyBorder="1" applyAlignment="1">
      <alignment horizontal="center" vertical="center" wrapText="1"/>
    </xf>
    <xf numFmtId="0" fontId="5" fillId="0" borderId="6" xfId="0" applyNumberFormat="1" applyFont="1" applyFill="1" applyBorder="1" applyAlignment="1">
      <alignment horizontal="center" vertical="center"/>
    </xf>
    <xf numFmtId="184" fontId="3" fillId="0" borderId="6" xfId="60" applyNumberFormat="1" applyFont="1" applyFill="1" applyBorder="1" applyAlignment="1" applyProtection="1">
      <alignment horizontal="center" vertical="center"/>
    </xf>
    <xf numFmtId="182" fontId="10" fillId="0" borderId="6" xfId="58" applyNumberFormat="1" applyFont="1" applyFill="1" applyBorder="1" applyAlignment="1" applyProtection="1">
      <alignment horizontal="center" vertical="center"/>
    </xf>
    <xf numFmtId="182" fontId="3" fillId="0" borderId="0" xfId="58" applyNumberFormat="1" applyFont="1" applyBorder="1" applyAlignment="1">
      <alignment horizontal="center" vertical="center"/>
    </xf>
    <xf numFmtId="176" fontId="3" fillId="0" borderId="4" xfId="58" applyNumberFormat="1" applyFont="1" applyFill="1" applyBorder="1" applyAlignment="1" applyProtection="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1" fillId="0" borderId="0" xfId="55" applyFont="1" applyBorder="1" applyAlignment="1">
      <alignment horizontal="center" vertical="center"/>
    </xf>
    <xf numFmtId="0" fontId="3" fillId="0" borderId="1" xfId="55" applyFont="1" applyBorder="1" applyAlignment="1">
      <alignment vertical="center"/>
    </xf>
    <xf numFmtId="0" fontId="2" fillId="0" borderId="6" xfId="55" applyBorder="1" applyAlignment="1">
      <alignment horizontal="center" vertical="center"/>
    </xf>
    <xf numFmtId="0" fontId="3" fillId="0" borderId="6" xfId="55" applyFont="1" applyBorder="1" applyAlignment="1">
      <alignment horizontal="center" vertical="center"/>
    </xf>
    <xf numFmtId="0" fontId="3" fillId="0" borderId="2" xfId="55" applyFont="1" applyBorder="1" applyAlignment="1">
      <alignment horizontal="center" vertical="center"/>
    </xf>
    <xf numFmtId="0" fontId="3" fillId="0" borderId="2" xfId="55" applyFont="1" applyBorder="1" applyAlignment="1">
      <alignment horizontal="center" vertical="center" wrapText="1"/>
    </xf>
    <xf numFmtId="0" fontId="3" fillId="0" borderId="6" xfId="55" applyFont="1" applyBorder="1" applyAlignment="1">
      <alignment horizontal="center" vertical="center" wrapText="1"/>
    </xf>
    <xf numFmtId="0" fontId="3" fillId="0" borderId="8" xfId="55" applyFont="1" applyBorder="1" applyAlignment="1">
      <alignment horizontal="center" vertical="center"/>
    </xf>
    <xf numFmtId="0" fontId="3" fillId="0" borderId="8" xfId="55" applyFont="1" applyBorder="1" applyAlignment="1">
      <alignment horizontal="center" vertical="center" wrapText="1"/>
    </xf>
    <xf numFmtId="0" fontId="3" fillId="0" borderId="3" xfId="55" applyFont="1" applyBorder="1" applyAlignment="1">
      <alignment horizontal="center" vertical="center" wrapText="1"/>
    </xf>
    <xf numFmtId="0" fontId="3" fillId="0" borderId="4" xfId="55" applyFont="1" applyBorder="1" applyAlignment="1">
      <alignment horizontal="center" vertical="center" wrapText="1"/>
    </xf>
    <xf numFmtId="0" fontId="3" fillId="0" borderId="5" xfId="55" applyFont="1" applyBorder="1" applyAlignment="1">
      <alignment horizontal="center" vertical="center"/>
    </xf>
    <xf numFmtId="0" fontId="3" fillId="0" borderId="5" xfId="55" applyFont="1" applyBorder="1" applyAlignment="1">
      <alignment horizontal="center" vertical="center" wrapText="1"/>
    </xf>
    <xf numFmtId="176" fontId="3" fillId="0" borderId="6" xfId="55" applyNumberFormat="1" applyFont="1" applyBorder="1">
      <alignment vertical="center"/>
    </xf>
    <xf numFmtId="176" fontId="3" fillId="0" borderId="6" xfId="55" applyNumberFormat="1" applyFont="1" applyBorder="1" applyAlignment="1">
      <alignment horizontal="center" vertical="center"/>
    </xf>
    <xf numFmtId="184" fontId="3" fillId="0" borderId="6" xfId="55" applyNumberFormat="1" applyFont="1" applyBorder="1" applyAlignment="1">
      <alignment horizontal="center" vertical="center"/>
    </xf>
    <xf numFmtId="176" fontId="3" fillId="3" borderId="6" xfId="0" applyNumberFormat="1" applyFont="1" applyFill="1" applyBorder="1" applyAlignment="1">
      <alignment horizontal="center" vertical="center"/>
    </xf>
    <xf numFmtId="184" fontId="3" fillId="3" borderId="6" xfId="0" applyNumberFormat="1" applyFont="1" applyFill="1" applyBorder="1" applyAlignment="1">
      <alignment horizontal="center" vertical="center"/>
    </xf>
    <xf numFmtId="0" fontId="3" fillId="3" borderId="6" xfId="0" applyFont="1" applyFill="1" applyBorder="1" applyAlignment="1">
      <alignment horizontal="center" vertical="center"/>
    </xf>
    <xf numFmtId="176" fontId="3" fillId="0" borderId="6" xfId="55" applyNumberFormat="1" applyFont="1" applyBorder="1" applyAlignment="1">
      <alignment horizontal="center" vertical="center" wrapText="1"/>
    </xf>
    <xf numFmtId="0" fontId="1" fillId="0" borderId="1" xfId="55" applyFont="1" applyBorder="1" applyAlignment="1">
      <alignment horizontal="center" vertical="center"/>
    </xf>
    <xf numFmtId="176" fontId="3" fillId="3" borderId="6" xfId="55" applyNumberFormat="1" applyFont="1" applyFill="1" applyBorder="1" applyAlignment="1">
      <alignment horizontal="center" vertical="center"/>
    </xf>
    <xf numFmtId="0" fontId="3" fillId="3" borderId="6" xfId="55" applyFont="1" applyFill="1" applyBorder="1" applyAlignment="1">
      <alignment horizontal="center" vertical="center"/>
    </xf>
    <xf numFmtId="176" fontId="3" fillId="0" borderId="6"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184" fontId="3" fillId="0" borderId="6" xfId="0" applyNumberFormat="1" applyFont="1" applyFill="1" applyBorder="1" applyAlignment="1">
      <alignment horizontal="center" vertical="center"/>
    </xf>
    <xf numFmtId="0" fontId="3" fillId="0" borderId="6" xfId="55" applyFont="1" applyBorder="1">
      <alignment vertical="center"/>
    </xf>
    <xf numFmtId="180" fontId="3" fillId="0" borderId="6" xfId="55" applyNumberFormat="1" applyFont="1" applyBorder="1" applyAlignment="1">
      <alignment horizontal="center" vertical="center"/>
    </xf>
    <xf numFmtId="186" fontId="3" fillId="3" borderId="6" xfId="0" applyNumberFormat="1" applyFont="1" applyFill="1" applyBorder="1" applyAlignment="1">
      <alignment horizontal="center" vertical="center"/>
    </xf>
    <xf numFmtId="183" fontId="3" fillId="0" borderId="6" xfId="55" applyNumberFormat="1" applyFont="1" applyBorder="1" applyAlignment="1">
      <alignment horizontal="center" vertical="center"/>
    </xf>
    <xf numFmtId="0" fontId="3" fillId="0" borderId="9" xfId="55" applyFont="1" applyBorder="1" applyAlignment="1">
      <alignment horizontal="center" vertical="center" wrapText="1"/>
    </xf>
    <xf numFmtId="0" fontId="3" fillId="0" borderId="10" xfId="55" applyFont="1" applyBorder="1" applyAlignment="1">
      <alignment horizontal="center" vertical="center" wrapText="1"/>
    </xf>
    <xf numFmtId="0" fontId="3" fillId="0" borderId="11" xfId="55" applyFont="1" applyBorder="1" applyAlignment="1">
      <alignment horizontal="center" vertical="center" wrapText="1"/>
    </xf>
    <xf numFmtId="0" fontId="3" fillId="0" borderId="12" xfId="55" applyFont="1" applyBorder="1" applyAlignment="1">
      <alignment horizontal="center" vertical="center" wrapText="1"/>
    </xf>
    <xf numFmtId="2" fontId="7"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0" fontId="2" fillId="0" borderId="0" xfId="55">
      <alignment vertical="center"/>
    </xf>
    <xf numFmtId="0" fontId="3" fillId="0" borderId="0" xfId="55" applyFont="1" applyAlignment="1">
      <alignment horizontal="center" vertical="center"/>
    </xf>
    <xf numFmtId="184" fontId="3" fillId="0" borderId="6" xfId="49" applyNumberFormat="1" applyFont="1" applyBorder="1" applyAlignment="1">
      <alignment horizontal="center" vertical="center"/>
    </xf>
    <xf numFmtId="186" fontId="3" fillId="0" borderId="6" xfId="55" applyNumberFormat="1" applyFont="1" applyBorder="1" applyAlignment="1">
      <alignment horizontal="center" vertical="center"/>
    </xf>
    <xf numFmtId="0" fontId="2" fillId="0" borderId="0" xfId="55" applyFont="1" applyAlignment="1">
      <alignment horizontal="center" vertical="center"/>
    </xf>
    <xf numFmtId="43" fontId="16" fillId="0" borderId="0" xfId="55" applyNumberFormat="1" applyFont="1" applyAlignment="1">
      <alignment horizontal="center" vertical="center"/>
    </xf>
    <xf numFmtId="0" fontId="3" fillId="0" borderId="0" xfId="55" applyFont="1" applyAlignment="1">
      <alignment vertical="center"/>
    </xf>
    <xf numFmtId="176" fontId="3" fillId="0" borderId="0" xfId="55" applyNumberFormat="1" applyFont="1" applyAlignment="1">
      <alignment vertical="center"/>
    </xf>
    <xf numFmtId="176" fontId="3" fillId="0" borderId="0" xfId="55" applyNumberFormat="1" applyFont="1">
      <alignment vertical="center"/>
    </xf>
    <xf numFmtId="0" fontId="2" fillId="0" borderId="0" xfId="55" applyAlignment="1">
      <alignment vertical="center"/>
    </xf>
    <xf numFmtId="43" fontId="0" fillId="0" borderId="0" xfId="0" applyNumberFormat="1" applyFill="1" applyAlignment="1">
      <alignment horizontal="center" vertical="center"/>
    </xf>
    <xf numFmtId="180" fontId="3" fillId="0" borderId="6" xfId="49" applyNumberFormat="1" applyFont="1" applyFill="1" applyBorder="1" applyAlignment="1">
      <alignment horizontal="center" vertical="center"/>
    </xf>
    <xf numFmtId="177" fontId="3" fillId="0" borderId="6" xfId="49" applyNumberFormat="1" applyFont="1" applyFill="1" applyBorder="1" applyAlignment="1">
      <alignment horizontal="center" vertical="center"/>
    </xf>
    <xf numFmtId="2" fontId="3" fillId="0" borderId="6" xfId="55" applyNumberFormat="1" applyFont="1" applyBorder="1" applyAlignment="1">
      <alignment horizontal="center" vertical="center"/>
    </xf>
    <xf numFmtId="180" fontId="3" fillId="0" borderId="6" xfId="49" applyNumberFormat="1" applyFont="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常规_县域寿险数据表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县域寿险数据表_14"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3 2 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_县域寿险数据表_16" xfId="29"/>
    <cellStyle name="检查单元格" xfId="30" builtinId="23"/>
    <cellStyle name="20% - 强调文字颜色 6" xfId="31" builtinId="50"/>
    <cellStyle name="强调文字颜色 2" xfId="32" builtinId="33"/>
    <cellStyle name="链接单元格" xfId="33" builtinId="24"/>
    <cellStyle name="常规_县域寿险数据表_8"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_县域寿险数据表_9" xfId="56"/>
    <cellStyle name="常规_县域寿险数据表_15" xfId="57"/>
    <cellStyle name="常规_Sheet1" xfId="58"/>
    <cellStyle name="常规 3" xfId="59"/>
    <cellStyle name="常规 2 4" xfId="60"/>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02"/>
  <sheetViews>
    <sheetView workbookViewId="0">
      <selection activeCell="K13" sqref="K13"/>
    </sheetView>
  </sheetViews>
  <sheetFormatPr defaultColWidth="9" defaultRowHeight="14.4"/>
  <cols>
    <col min="1" max="1" width="10" style="140" customWidth="1"/>
    <col min="2" max="2" width="10.25" style="140" customWidth="1"/>
    <col min="3" max="3" width="7.88888888888889" style="140" customWidth="1"/>
    <col min="4" max="4" width="9" style="140"/>
    <col min="5" max="5" width="8.44444444444444" style="140" customWidth="1"/>
    <col min="6" max="6" width="10.8796296296296" style="140" customWidth="1"/>
    <col min="7" max="7" width="9.33333333333333" style="140" customWidth="1"/>
    <col min="8" max="8" width="9.62962962962963" style="140"/>
    <col min="9" max="9" width="9.22222222222222" style="140" customWidth="1"/>
    <col min="10" max="10" width="9" style="140"/>
    <col min="11" max="11" width="9.44444444444444" style="140" customWidth="1"/>
    <col min="12" max="12" width="9" style="140"/>
    <col min="13" max="13" width="10" style="140" customWidth="1"/>
    <col min="14" max="14" width="10.5" style="140" customWidth="1"/>
    <col min="15" max="15" width="9.77777777777778" style="140" customWidth="1"/>
    <col min="16" max="16" width="9.88888888888889" style="140" customWidth="1"/>
    <col min="17" max="17" width="8.22222222222222" style="140" customWidth="1"/>
    <col min="18" max="19" width="9.66666666666667" style="140"/>
    <col min="20" max="20" width="10" style="140" customWidth="1"/>
    <col min="21" max="21" width="9.22222222222222" style="140" customWidth="1"/>
    <col min="22" max="22" width="9.62962962962963" style="140"/>
    <col min="23" max="23" width="9.66666666666667" style="140" customWidth="1"/>
    <col min="24" max="24" width="10.3796296296296" style="140" customWidth="1"/>
    <col min="25" max="25" width="9.5" style="140" customWidth="1"/>
    <col min="26" max="26" width="9.66666666666667" style="140"/>
    <col min="27" max="16384" width="9" style="140"/>
  </cols>
  <sheetData>
    <row r="1" s="140" customFormat="1" ht="20.4" spans="1:26">
      <c r="A1" s="142" t="s">
        <v>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row>
    <row r="2" s="140" customFormat="1" spans="1:26">
      <c r="A2" s="143" t="s">
        <v>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row>
    <row r="3" s="140" customFormat="1" spans="1:26">
      <c r="A3" s="144" t="s">
        <v>2</v>
      </c>
      <c r="B3" s="145" t="s">
        <v>3</v>
      </c>
      <c r="C3" s="146" t="s">
        <v>4</v>
      </c>
      <c r="D3" s="147" t="s">
        <v>5</v>
      </c>
      <c r="E3" s="148" t="s">
        <v>6</v>
      </c>
      <c r="F3" s="148"/>
      <c r="G3" s="148"/>
      <c r="H3" s="148"/>
      <c r="I3" s="148"/>
      <c r="J3" s="148"/>
      <c r="K3" s="148"/>
      <c r="L3" s="148"/>
      <c r="M3" s="148"/>
      <c r="N3" s="148"/>
      <c r="O3" s="145" t="s">
        <v>7</v>
      </c>
      <c r="P3" s="145"/>
      <c r="Q3" s="147" t="s">
        <v>8</v>
      </c>
      <c r="R3" s="147" t="s">
        <v>9</v>
      </c>
      <c r="S3" s="147" t="s">
        <v>10</v>
      </c>
      <c r="T3" s="173" t="s">
        <v>11</v>
      </c>
      <c r="U3" s="174"/>
      <c r="V3" s="147" t="s">
        <v>12</v>
      </c>
      <c r="W3" s="148" t="s">
        <v>13</v>
      </c>
      <c r="X3" s="148" t="s">
        <v>14</v>
      </c>
      <c r="Y3" s="148" t="s">
        <v>15</v>
      </c>
      <c r="Z3" s="148" t="s">
        <v>16</v>
      </c>
    </row>
    <row r="4" s="140" customFormat="1" spans="1:26">
      <c r="A4" s="144"/>
      <c r="B4" s="145"/>
      <c r="C4" s="149"/>
      <c r="D4" s="150"/>
      <c r="E4" s="148" t="s">
        <v>17</v>
      </c>
      <c r="F4" s="148"/>
      <c r="G4" s="151" t="s">
        <v>18</v>
      </c>
      <c r="H4" s="152"/>
      <c r="I4" s="145" t="s">
        <v>19</v>
      </c>
      <c r="J4" s="145"/>
      <c r="K4" s="145" t="s">
        <v>20</v>
      </c>
      <c r="L4" s="145"/>
      <c r="M4" s="145" t="s">
        <v>21</v>
      </c>
      <c r="N4" s="145"/>
      <c r="O4" s="145"/>
      <c r="P4" s="145"/>
      <c r="Q4" s="150"/>
      <c r="R4" s="150"/>
      <c r="S4" s="154"/>
      <c r="T4" s="175"/>
      <c r="U4" s="176"/>
      <c r="V4" s="150"/>
      <c r="W4" s="148"/>
      <c r="X4" s="148"/>
      <c r="Y4" s="148"/>
      <c r="Z4" s="148"/>
    </row>
    <row r="5" s="140" customFormat="1" ht="24" spans="1:26">
      <c r="A5" s="144"/>
      <c r="B5" s="145"/>
      <c r="C5" s="153"/>
      <c r="D5" s="154"/>
      <c r="E5" s="148" t="s">
        <v>22</v>
      </c>
      <c r="F5" s="145" t="s">
        <v>23</v>
      </c>
      <c r="G5" s="148" t="s">
        <v>22</v>
      </c>
      <c r="H5" s="145" t="s">
        <v>23</v>
      </c>
      <c r="I5" s="148" t="s">
        <v>22</v>
      </c>
      <c r="J5" s="145" t="s">
        <v>23</v>
      </c>
      <c r="K5" s="148" t="s">
        <v>22</v>
      </c>
      <c r="L5" s="156" t="s">
        <v>23</v>
      </c>
      <c r="M5" s="148" t="s">
        <v>22</v>
      </c>
      <c r="N5" s="145" t="s">
        <v>23</v>
      </c>
      <c r="O5" s="148" t="s">
        <v>24</v>
      </c>
      <c r="P5" s="145" t="s">
        <v>23</v>
      </c>
      <c r="Q5" s="154"/>
      <c r="R5" s="154"/>
      <c r="S5" s="148" t="s">
        <v>23</v>
      </c>
      <c r="T5" s="148" t="s">
        <v>25</v>
      </c>
      <c r="U5" s="148" t="s">
        <v>23</v>
      </c>
      <c r="V5" s="154"/>
      <c r="W5" s="148"/>
      <c r="X5" s="148"/>
      <c r="Y5" s="148"/>
      <c r="Z5" s="148"/>
    </row>
    <row r="6" s="140" customFormat="1" ht="20" customHeight="1" spans="1:26">
      <c r="A6" s="145" t="s">
        <v>26</v>
      </c>
      <c r="B6" s="155">
        <f t="shared" ref="B6:B14" si="0">N6+P6+Q6+R6+S6+U6+V6</f>
        <v>45958.689415</v>
      </c>
      <c r="C6" s="155">
        <f>B6/B14*100</f>
        <v>50.1338748471461</v>
      </c>
      <c r="D6" s="156">
        <v>4.333253151865</v>
      </c>
      <c r="E6" s="157">
        <v>74722</v>
      </c>
      <c r="F6" s="156">
        <v>27843.199121</v>
      </c>
      <c r="G6" s="157">
        <v>2741</v>
      </c>
      <c r="H6" s="156">
        <v>905.107329</v>
      </c>
      <c r="I6" s="157">
        <v>68259</v>
      </c>
      <c r="J6" s="156">
        <v>835.107545</v>
      </c>
      <c r="K6" s="157">
        <v>1414</v>
      </c>
      <c r="L6" s="156">
        <v>270.39402</v>
      </c>
      <c r="M6" s="157">
        <v>147136</v>
      </c>
      <c r="N6" s="156">
        <v>29853.808015</v>
      </c>
      <c r="O6" s="145">
        <v>112</v>
      </c>
      <c r="P6" s="156">
        <v>331.99</v>
      </c>
      <c r="Q6" s="145">
        <v>98.09</v>
      </c>
      <c r="R6" s="145">
        <v>1952.58</v>
      </c>
      <c r="S6" s="156">
        <v>7572.9114</v>
      </c>
      <c r="T6" s="157">
        <v>1303301</v>
      </c>
      <c r="U6" s="156">
        <v>3304.28</v>
      </c>
      <c r="V6" s="156">
        <v>2845.03</v>
      </c>
      <c r="W6" s="145">
        <v>51823</v>
      </c>
      <c r="X6" s="156">
        <v>22268.366103</v>
      </c>
      <c r="Y6" s="156">
        <v>4885.7983646</v>
      </c>
      <c r="Z6" s="156">
        <v>2259.178319</v>
      </c>
    </row>
    <row r="7" s="140" customFormat="1" ht="20" customHeight="1" spans="1:26">
      <c r="A7" s="145" t="s">
        <v>27</v>
      </c>
      <c r="B7" s="155">
        <f t="shared" si="0"/>
        <v>14284.09</v>
      </c>
      <c r="C7" s="155">
        <f>B7/B14*100</f>
        <v>15.5817493814705</v>
      </c>
      <c r="D7" s="156">
        <v>1.20088504164838</v>
      </c>
      <c r="E7" s="145">
        <v>55817</v>
      </c>
      <c r="F7" s="145">
        <v>11159.72</v>
      </c>
      <c r="G7" s="157">
        <v>6193</v>
      </c>
      <c r="H7" s="145">
        <v>1114.07</v>
      </c>
      <c r="I7" s="145">
        <v>18828</v>
      </c>
      <c r="J7" s="145">
        <v>225.81</v>
      </c>
      <c r="K7" s="145">
        <v>0</v>
      </c>
      <c r="L7" s="145">
        <v>0</v>
      </c>
      <c r="M7" s="145">
        <v>80838</v>
      </c>
      <c r="N7" s="145">
        <v>12499.6</v>
      </c>
      <c r="O7" s="145">
        <v>701</v>
      </c>
      <c r="P7" s="145">
        <v>290.86</v>
      </c>
      <c r="Q7" s="145">
        <v>7.82</v>
      </c>
      <c r="R7" s="145">
        <v>464.22</v>
      </c>
      <c r="S7" s="145">
        <v>0</v>
      </c>
      <c r="T7" s="157">
        <v>0</v>
      </c>
      <c r="U7" s="145">
        <v>0</v>
      </c>
      <c r="V7" s="145">
        <v>1021.59</v>
      </c>
      <c r="W7" s="145">
        <v>12182</v>
      </c>
      <c r="X7" s="145">
        <v>7418.72</v>
      </c>
      <c r="Y7" s="172">
        <v>1994</v>
      </c>
      <c r="Z7" s="172">
        <v>1050</v>
      </c>
    </row>
    <row r="8" s="140" customFormat="1" ht="20" customHeight="1" spans="1:26">
      <c r="A8" s="145" t="s">
        <v>28</v>
      </c>
      <c r="B8" s="155">
        <f t="shared" si="0"/>
        <v>8775.361</v>
      </c>
      <c r="C8" s="155">
        <f>B8/B14*100</f>
        <v>9.57257170977853</v>
      </c>
      <c r="D8" s="156">
        <v>-3.76046938831463</v>
      </c>
      <c r="E8" s="145">
        <v>7486</v>
      </c>
      <c r="F8" s="145">
        <v>3572.62</v>
      </c>
      <c r="G8" s="157">
        <v>1578</v>
      </c>
      <c r="H8" s="145">
        <v>349.81</v>
      </c>
      <c r="I8" s="145">
        <v>18992</v>
      </c>
      <c r="J8" s="145">
        <v>228.26</v>
      </c>
      <c r="K8" s="145">
        <v>204</v>
      </c>
      <c r="L8" s="145">
        <v>22.85</v>
      </c>
      <c r="M8" s="145">
        <v>28260</v>
      </c>
      <c r="N8" s="145">
        <v>4173.54</v>
      </c>
      <c r="O8" s="145">
        <v>40</v>
      </c>
      <c r="P8" s="145">
        <v>33.51</v>
      </c>
      <c r="Q8" s="156">
        <v>6.211</v>
      </c>
      <c r="R8" s="145">
        <v>478.49</v>
      </c>
      <c r="S8" s="145">
        <v>3167.42</v>
      </c>
      <c r="T8" s="157">
        <v>0</v>
      </c>
      <c r="U8" s="145">
        <v>0</v>
      </c>
      <c r="V8" s="156">
        <v>916.19</v>
      </c>
      <c r="W8" s="145">
        <v>9475</v>
      </c>
      <c r="X8" s="145">
        <v>4208.53</v>
      </c>
      <c r="Y8" s="145">
        <v>493.59</v>
      </c>
      <c r="Z8" s="145">
        <v>284.58</v>
      </c>
    </row>
    <row r="9" s="140" customFormat="1" ht="20" customHeight="1" spans="1:26">
      <c r="A9" s="145" t="s">
        <v>29</v>
      </c>
      <c r="B9" s="155">
        <f t="shared" si="0"/>
        <v>3588.71</v>
      </c>
      <c r="C9" s="155">
        <f>B9/B14*100</f>
        <v>3.91473169258784</v>
      </c>
      <c r="D9" s="158">
        <v>35.1837691029838</v>
      </c>
      <c r="E9" s="159">
        <v>6053</v>
      </c>
      <c r="F9" s="158">
        <v>1528.17</v>
      </c>
      <c r="G9" s="160">
        <v>9211</v>
      </c>
      <c r="H9" s="158">
        <v>1901.91</v>
      </c>
      <c r="I9" s="160">
        <v>35</v>
      </c>
      <c r="J9" s="158">
        <v>0.27</v>
      </c>
      <c r="K9" s="160">
        <v>0</v>
      </c>
      <c r="L9" s="158">
        <v>0</v>
      </c>
      <c r="M9" s="171">
        <v>15299</v>
      </c>
      <c r="N9" s="158">
        <v>3430.35</v>
      </c>
      <c r="O9" s="160">
        <v>9</v>
      </c>
      <c r="P9" s="158">
        <v>4.6</v>
      </c>
      <c r="Q9" s="158">
        <v>13.37</v>
      </c>
      <c r="R9" s="158">
        <v>2.36</v>
      </c>
      <c r="S9" s="158">
        <v>0</v>
      </c>
      <c r="T9" s="160">
        <v>0</v>
      </c>
      <c r="U9" s="158">
        <v>0</v>
      </c>
      <c r="V9" s="158">
        <v>138.03</v>
      </c>
      <c r="W9" s="160">
        <v>3147</v>
      </c>
      <c r="X9" s="158">
        <v>1604.98</v>
      </c>
      <c r="Y9" s="178">
        <v>480.11</v>
      </c>
      <c r="Z9" s="178">
        <v>328.04</v>
      </c>
    </row>
    <row r="10" s="140" customFormat="1" ht="20" customHeight="1" spans="1:26">
      <c r="A10" s="145" t="s">
        <v>30</v>
      </c>
      <c r="B10" s="155">
        <f t="shared" si="0"/>
        <v>11964.1305093019</v>
      </c>
      <c r="C10" s="155">
        <f>B10/B14*100</f>
        <v>13.0510297234999</v>
      </c>
      <c r="D10" s="156">
        <v>9.28099732663558</v>
      </c>
      <c r="E10" s="145">
        <v>18271</v>
      </c>
      <c r="F10" s="156">
        <v>4101.01</v>
      </c>
      <c r="G10" s="157">
        <v>31833</v>
      </c>
      <c r="H10" s="156">
        <v>5220.49344409434</v>
      </c>
      <c r="I10" s="145">
        <v>276</v>
      </c>
      <c r="J10" s="145">
        <v>3.96</v>
      </c>
      <c r="K10" s="145">
        <v>0</v>
      </c>
      <c r="L10" s="145">
        <v>0</v>
      </c>
      <c r="M10" s="145">
        <v>50380</v>
      </c>
      <c r="N10" s="156">
        <v>9325.46344409434</v>
      </c>
      <c r="O10" s="145">
        <v>305</v>
      </c>
      <c r="P10" s="156">
        <v>130.871353471698</v>
      </c>
      <c r="Q10" s="145">
        <v>30.55</v>
      </c>
      <c r="R10" s="156">
        <v>480.220504566038</v>
      </c>
      <c r="S10" s="156">
        <v>1834.6</v>
      </c>
      <c r="T10" s="157">
        <v>0</v>
      </c>
      <c r="U10" s="145">
        <v>0</v>
      </c>
      <c r="V10" s="156">
        <v>162.425207169811</v>
      </c>
      <c r="W10" s="145">
        <v>2970</v>
      </c>
      <c r="X10" s="156">
        <v>4225.35</v>
      </c>
      <c r="Y10" s="156">
        <v>1350.03</v>
      </c>
      <c r="Z10" s="156">
        <v>673.75</v>
      </c>
    </row>
    <row r="11" s="140" customFormat="1" ht="20" customHeight="1" spans="1:26">
      <c r="A11" s="145" t="s">
        <v>31</v>
      </c>
      <c r="B11" s="155">
        <f t="shared" si="0"/>
        <v>2908.27</v>
      </c>
      <c r="C11" s="155">
        <f>B11/B14*100</f>
        <v>3.17247610968912</v>
      </c>
      <c r="D11" s="156">
        <v>21.9707263881899</v>
      </c>
      <c r="E11" s="145">
        <v>6966</v>
      </c>
      <c r="F11" s="156">
        <v>2548.41</v>
      </c>
      <c r="G11" s="157">
        <v>784</v>
      </c>
      <c r="H11" s="156">
        <v>275.99</v>
      </c>
      <c r="I11" s="145">
        <v>133</v>
      </c>
      <c r="J11" s="145">
        <v>1.5</v>
      </c>
      <c r="K11" s="145">
        <v>0</v>
      </c>
      <c r="L11" s="145">
        <v>0</v>
      </c>
      <c r="M11" s="145">
        <v>7883</v>
      </c>
      <c r="N11" s="156">
        <v>2825.9</v>
      </c>
      <c r="O11" s="145">
        <v>10</v>
      </c>
      <c r="P11" s="145">
        <v>22.47</v>
      </c>
      <c r="Q11" s="145">
        <v>0.06</v>
      </c>
      <c r="R11" s="145">
        <v>26.92</v>
      </c>
      <c r="S11" s="145">
        <v>0</v>
      </c>
      <c r="T11" s="157">
        <v>0</v>
      </c>
      <c r="U11" s="145">
        <v>0</v>
      </c>
      <c r="V11" s="145">
        <v>32.92</v>
      </c>
      <c r="W11" s="145">
        <v>2861</v>
      </c>
      <c r="X11" s="145">
        <v>1283.28</v>
      </c>
      <c r="Y11" s="145">
        <v>297.17</v>
      </c>
      <c r="Z11" s="145">
        <v>161.36</v>
      </c>
    </row>
    <row r="12" s="140" customFormat="1" ht="20" customHeight="1" spans="1:26">
      <c r="A12" s="145" t="s">
        <v>32</v>
      </c>
      <c r="B12" s="155">
        <f t="shared" si="0"/>
        <v>747.76</v>
      </c>
      <c r="C12" s="155">
        <f>B12/B14*100</f>
        <v>0.815691368332767</v>
      </c>
      <c r="D12" s="156">
        <v>-27.1189083820663</v>
      </c>
      <c r="E12" s="145">
        <v>168</v>
      </c>
      <c r="F12" s="156">
        <v>72.76</v>
      </c>
      <c r="G12" s="157">
        <v>0</v>
      </c>
      <c r="H12" s="156">
        <v>0</v>
      </c>
      <c r="I12" s="145">
        <v>0</v>
      </c>
      <c r="J12" s="145">
        <v>0</v>
      </c>
      <c r="K12" s="145">
        <v>0</v>
      </c>
      <c r="L12" s="145">
        <v>0</v>
      </c>
      <c r="M12" s="145">
        <v>168</v>
      </c>
      <c r="N12" s="156">
        <v>72.76</v>
      </c>
      <c r="O12" s="145">
        <v>0</v>
      </c>
      <c r="P12" s="145">
        <v>0</v>
      </c>
      <c r="Q12" s="145">
        <v>0</v>
      </c>
      <c r="R12" s="145">
        <v>0</v>
      </c>
      <c r="S12" s="156">
        <v>675</v>
      </c>
      <c r="T12" s="157">
        <v>0</v>
      </c>
      <c r="U12" s="145">
        <v>0</v>
      </c>
      <c r="V12" s="145">
        <v>0</v>
      </c>
      <c r="W12" s="145">
        <v>11347</v>
      </c>
      <c r="X12" s="156">
        <v>554.5</v>
      </c>
      <c r="Y12" s="156">
        <v>0</v>
      </c>
      <c r="Z12" s="145">
        <v>0</v>
      </c>
    </row>
    <row r="13" s="140" customFormat="1" ht="20" customHeight="1" spans="1:26">
      <c r="A13" s="145" t="s">
        <v>33</v>
      </c>
      <c r="B13" s="155">
        <f t="shared" si="0"/>
        <v>3444.9166</v>
      </c>
      <c r="C13" s="155">
        <f>B13/B14*100</f>
        <v>3.75787516749527</v>
      </c>
      <c r="D13" s="156" t="s">
        <v>34</v>
      </c>
      <c r="E13" s="145">
        <v>16407</v>
      </c>
      <c r="F13" s="156">
        <v>3296.95</v>
      </c>
      <c r="G13" s="157">
        <v>0</v>
      </c>
      <c r="H13" s="156">
        <v>0</v>
      </c>
      <c r="I13" s="145">
        <v>0</v>
      </c>
      <c r="J13" s="145">
        <v>0</v>
      </c>
      <c r="K13" s="145">
        <v>0</v>
      </c>
      <c r="L13" s="145">
        <v>0</v>
      </c>
      <c r="M13" s="145">
        <v>16407</v>
      </c>
      <c r="N13" s="156">
        <v>3296.95</v>
      </c>
      <c r="O13" s="145">
        <v>14</v>
      </c>
      <c r="P13" s="145">
        <v>5.88</v>
      </c>
      <c r="Q13" s="156">
        <v>0.9166</v>
      </c>
      <c r="R13" s="156">
        <v>94.58</v>
      </c>
      <c r="S13" s="145">
        <v>0</v>
      </c>
      <c r="T13" s="157">
        <v>0</v>
      </c>
      <c r="U13" s="145">
        <v>0</v>
      </c>
      <c r="V13" s="145">
        <v>46.59</v>
      </c>
      <c r="W13" s="145">
        <v>2226</v>
      </c>
      <c r="X13" s="156">
        <v>1251.24</v>
      </c>
      <c r="Y13" s="156">
        <v>404.59</v>
      </c>
      <c r="Z13" s="156">
        <v>438.1</v>
      </c>
    </row>
    <row r="14" s="141" customFormat="1" ht="20" customHeight="1" spans="1:26">
      <c r="A14" s="145" t="s">
        <v>35</v>
      </c>
      <c r="B14" s="156">
        <f t="shared" si="0"/>
        <v>91671.9275243019</v>
      </c>
      <c r="C14" s="156"/>
      <c r="D14" s="161">
        <v>8.75</v>
      </c>
      <c r="E14" s="157">
        <f t="shared" ref="E14:Z14" si="1">SUM(E6:E13)</f>
        <v>185890</v>
      </c>
      <c r="F14" s="156">
        <f t="shared" si="1"/>
        <v>54122.839121</v>
      </c>
      <c r="G14" s="157">
        <f t="shared" si="1"/>
        <v>52340</v>
      </c>
      <c r="H14" s="156">
        <f t="shared" si="1"/>
        <v>9767.38077309434</v>
      </c>
      <c r="I14" s="157">
        <f t="shared" si="1"/>
        <v>106523</v>
      </c>
      <c r="J14" s="156">
        <f t="shared" si="1"/>
        <v>1294.907545</v>
      </c>
      <c r="K14" s="157">
        <f t="shared" si="1"/>
        <v>1618</v>
      </c>
      <c r="L14" s="156">
        <f t="shared" si="1"/>
        <v>293.24402</v>
      </c>
      <c r="M14" s="157">
        <f t="shared" si="1"/>
        <v>346371</v>
      </c>
      <c r="N14" s="156">
        <f t="shared" si="1"/>
        <v>65478.3714590943</v>
      </c>
      <c r="O14" s="157">
        <f t="shared" si="1"/>
        <v>1191</v>
      </c>
      <c r="P14" s="156">
        <f t="shared" si="1"/>
        <v>820.181353471698</v>
      </c>
      <c r="Q14" s="156">
        <f t="shared" si="1"/>
        <v>157.0176</v>
      </c>
      <c r="R14" s="156">
        <f t="shared" si="1"/>
        <v>3499.37050456604</v>
      </c>
      <c r="S14" s="156">
        <f t="shared" si="1"/>
        <v>13249.9314</v>
      </c>
      <c r="T14" s="157">
        <f t="shared" si="1"/>
        <v>1303301</v>
      </c>
      <c r="U14" s="156">
        <f t="shared" si="1"/>
        <v>3304.28</v>
      </c>
      <c r="V14" s="156">
        <f t="shared" si="1"/>
        <v>5162.77520716981</v>
      </c>
      <c r="W14" s="157">
        <f t="shared" si="1"/>
        <v>96031</v>
      </c>
      <c r="X14" s="156">
        <f t="shared" si="1"/>
        <v>42814.966103</v>
      </c>
      <c r="Y14" s="156">
        <f t="shared" si="1"/>
        <v>9905.2883646</v>
      </c>
      <c r="Z14" s="156">
        <f t="shared" si="1"/>
        <v>5195.008319</v>
      </c>
    </row>
    <row r="15" s="140" customFormat="1" ht="20.4" spans="1:26">
      <c r="A15" s="162" t="s">
        <v>36</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row>
    <row r="16" s="140" customFormat="1" spans="1:26">
      <c r="A16" s="144" t="s">
        <v>2</v>
      </c>
      <c r="B16" s="145" t="s">
        <v>3</v>
      </c>
      <c r="C16" s="146" t="s">
        <v>4</v>
      </c>
      <c r="D16" s="147" t="s">
        <v>5</v>
      </c>
      <c r="E16" s="148" t="s">
        <v>6</v>
      </c>
      <c r="F16" s="148"/>
      <c r="G16" s="148"/>
      <c r="H16" s="148"/>
      <c r="I16" s="148"/>
      <c r="J16" s="148"/>
      <c r="K16" s="148"/>
      <c r="L16" s="148"/>
      <c r="M16" s="148"/>
      <c r="N16" s="148"/>
      <c r="O16" s="145" t="s">
        <v>7</v>
      </c>
      <c r="P16" s="145"/>
      <c r="Q16" s="147" t="s">
        <v>8</v>
      </c>
      <c r="R16" s="147" t="s">
        <v>9</v>
      </c>
      <c r="S16" s="147" t="s">
        <v>10</v>
      </c>
      <c r="T16" s="173" t="s">
        <v>11</v>
      </c>
      <c r="U16" s="174"/>
      <c r="V16" s="147" t="s">
        <v>12</v>
      </c>
      <c r="W16" s="148" t="s">
        <v>13</v>
      </c>
      <c r="X16" s="148" t="s">
        <v>14</v>
      </c>
      <c r="Y16" s="148" t="s">
        <v>15</v>
      </c>
      <c r="Z16" s="148" t="s">
        <v>16</v>
      </c>
    </row>
    <row r="17" s="140" customFormat="1" spans="1:26">
      <c r="A17" s="144"/>
      <c r="B17" s="145"/>
      <c r="C17" s="149"/>
      <c r="D17" s="150"/>
      <c r="E17" s="148" t="s">
        <v>17</v>
      </c>
      <c r="F17" s="148"/>
      <c r="G17" s="151" t="s">
        <v>18</v>
      </c>
      <c r="H17" s="152"/>
      <c r="I17" s="145" t="s">
        <v>19</v>
      </c>
      <c r="J17" s="145"/>
      <c r="K17" s="145" t="s">
        <v>20</v>
      </c>
      <c r="L17" s="145"/>
      <c r="M17" s="145" t="s">
        <v>21</v>
      </c>
      <c r="N17" s="145"/>
      <c r="O17" s="145"/>
      <c r="P17" s="145"/>
      <c r="Q17" s="150"/>
      <c r="R17" s="150"/>
      <c r="S17" s="154"/>
      <c r="T17" s="175"/>
      <c r="U17" s="176"/>
      <c r="V17" s="150"/>
      <c r="W17" s="148"/>
      <c r="X17" s="148"/>
      <c r="Y17" s="148"/>
      <c r="Z17" s="148"/>
    </row>
    <row r="18" s="140" customFormat="1" ht="24" spans="1:26">
      <c r="A18" s="144"/>
      <c r="B18" s="145"/>
      <c r="C18" s="153"/>
      <c r="D18" s="154"/>
      <c r="E18" s="148" t="s">
        <v>22</v>
      </c>
      <c r="F18" s="145" t="s">
        <v>23</v>
      </c>
      <c r="G18" s="148" t="s">
        <v>22</v>
      </c>
      <c r="H18" s="145" t="s">
        <v>23</v>
      </c>
      <c r="I18" s="148" t="s">
        <v>22</v>
      </c>
      <c r="J18" s="145" t="s">
        <v>23</v>
      </c>
      <c r="K18" s="148" t="s">
        <v>22</v>
      </c>
      <c r="L18" s="156" t="s">
        <v>23</v>
      </c>
      <c r="M18" s="148" t="s">
        <v>22</v>
      </c>
      <c r="N18" s="145" t="s">
        <v>23</v>
      </c>
      <c r="O18" s="148" t="s">
        <v>24</v>
      </c>
      <c r="P18" s="145" t="s">
        <v>23</v>
      </c>
      <c r="Q18" s="154"/>
      <c r="R18" s="154"/>
      <c r="S18" s="148" t="s">
        <v>23</v>
      </c>
      <c r="T18" s="148" t="s">
        <v>25</v>
      </c>
      <c r="U18" s="148" t="s">
        <v>23</v>
      </c>
      <c r="V18" s="154"/>
      <c r="W18" s="148"/>
      <c r="X18" s="148"/>
      <c r="Y18" s="148"/>
      <c r="Z18" s="148"/>
    </row>
    <row r="19" s="140" customFormat="1" spans="1:26">
      <c r="A19" s="145" t="s">
        <v>26</v>
      </c>
      <c r="B19" s="156">
        <f t="shared" ref="B19:B24" si="2">N19+P19+Q19+R19+S19+U19+V19</f>
        <v>3292.780103</v>
      </c>
      <c r="C19" s="155">
        <f>B19/B24*100</f>
        <v>40.0291083915665</v>
      </c>
      <c r="D19" s="156">
        <v>9.47732562086093</v>
      </c>
      <c r="E19" s="157">
        <v>7104</v>
      </c>
      <c r="F19" s="156">
        <v>2533.812514</v>
      </c>
      <c r="G19" s="156">
        <v>177</v>
      </c>
      <c r="H19" s="156">
        <v>52.618489</v>
      </c>
      <c r="I19" s="157">
        <v>7316</v>
      </c>
      <c r="J19" s="156">
        <v>88.0441</v>
      </c>
      <c r="K19" s="157">
        <v>294</v>
      </c>
      <c r="L19" s="156">
        <v>39.615</v>
      </c>
      <c r="M19" s="157">
        <v>14891</v>
      </c>
      <c r="N19" s="156">
        <v>2714.090103</v>
      </c>
      <c r="O19" s="145">
        <v>7</v>
      </c>
      <c r="P19" s="145">
        <v>20.15</v>
      </c>
      <c r="Q19" s="145">
        <v>0.99</v>
      </c>
      <c r="R19" s="145">
        <v>113.62</v>
      </c>
      <c r="S19" s="156">
        <v>240.09</v>
      </c>
      <c r="T19" s="145">
        <v>0</v>
      </c>
      <c r="U19" s="145">
        <v>0</v>
      </c>
      <c r="V19" s="145">
        <v>203.84</v>
      </c>
      <c r="W19" s="145">
        <v>4212</v>
      </c>
      <c r="X19" s="156">
        <v>1513.056398</v>
      </c>
      <c r="Y19" s="156">
        <v>386.090672</v>
      </c>
      <c r="Z19" s="156">
        <v>245.354082</v>
      </c>
    </row>
    <row r="20" s="140" customFormat="1" spans="1:26">
      <c r="A20" s="145" t="s">
        <v>27</v>
      </c>
      <c r="B20" s="156">
        <f t="shared" si="2"/>
        <v>978.83</v>
      </c>
      <c r="C20" s="155">
        <f>B20/B24*100</f>
        <v>11.8992738480226</v>
      </c>
      <c r="D20" s="156">
        <v>-11.0914309589987</v>
      </c>
      <c r="E20" s="145">
        <v>3758</v>
      </c>
      <c r="F20" s="145">
        <v>747.64</v>
      </c>
      <c r="G20" s="145">
        <v>723</v>
      </c>
      <c r="H20" s="145">
        <v>133.14</v>
      </c>
      <c r="I20" s="145">
        <v>1583</v>
      </c>
      <c r="J20" s="145">
        <v>18.99</v>
      </c>
      <c r="K20" s="145">
        <v>0</v>
      </c>
      <c r="L20" s="145">
        <v>0</v>
      </c>
      <c r="M20" s="145">
        <v>6064</v>
      </c>
      <c r="N20" s="145">
        <v>899.77</v>
      </c>
      <c r="O20" s="145">
        <v>4</v>
      </c>
      <c r="P20" s="145">
        <v>3.26</v>
      </c>
      <c r="Q20" s="145">
        <v>0</v>
      </c>
      <c r="R20" s="145">
        <v>38.22</v>
      </c>
      <c r="S20" s="145">
        <v>0</v>
      </c>
      <c r="T20" s="145">
        <v>0</v>
      </c>
      <c r="U20" s="145">
        <v>0</v>
      </c>
      <c r="V20" s="145">
        <v>37.58</v>
      </c>
      <c r="W20" s="145">
        <v>788</v>
      </c>
      <c r="X20" s="145">
        <v>488.56</v>
      </c>
      <c r="Y20" s="145">
        <v>0</v>
      </c>
      <c r="Z20" s="145">
        <v>0</v>
      </c>
    </row>
    <row r="21" s="140" customFormat="1" spans="1:26">
      <c r="A21" s="145" t="s">
        <v>28</v>
      </c>
      <c r="B21" s="156">
        <f t="shared" si="2"/>
        <v>726.47</v>
      </c>
      <c r="C21" s="155">
        <f>B21/B24*100</f>
        <v>8.83142677724731</v>
      </c>
      <c r="D21" s="156">
        <v>-8.29251666330034</v>
      </c>
      <c r="E21" s="145">
        <v>1154</v>
      </c>
      <c r="F21" s="145">
        <v>503.03</v>
      </c>
      <c r="G21" s="145">
        <v>116</v>
      </c>
      <c r="H21" s="145">
        <v>34.27</v>
      </c>
      <c r="I21" s="145">
        <v>1520</v>
      </c>
      <c r="J21" s="145">
        <v>18.24</v>
      </c>
      <c r="K21" s="145">
        <v>90</v>
      </c>
      <c r="L21" s="145">
        <v>10.08</v>
      </c>
      <c r="M21" s="145">
        <v>2880</v>
      </c>
      <c r="N21" s="145">
        <v>565.62</v>
      </c>
      <c r="O21" s="145">
        <v>9</v>
      </c>
      <c r="P21" s="145">
        <v>2.88</v>
      </c>
      <c r="Q21" s="145">
        <v>0</v>
      </c>
      <c r="R21" s="145">
        <v>85</v>
      </c>
      <c r="S21" s="145">
        <v>0</v>
      </c>
      <c r="T21" s="145">
        <v>0</v>
      </c>
      <c r="U21" s="145">
        <v>0</v>
      </c>
      <c r="V21" s="145">
        <v>72.97</v>
      </c>
      <c r="W21" s="145">
        <v>751</v>
      </c>
      <c r="X21" s="145">
        <v>392.17</v>
      </c>
      <c r="Y21" s="145">
        <v>69.26</v>
      </c>
      <c r="Z21" s="145">
        <v>40.25</v>
      </c>
    </row>
    <row r="22" s="140" customFormat="1" spans="1:26">
      <c r="A22" s="145" t="s">
        <v>29</v>
      </c>
      <c r="B22" s="156">
        <f t="shared" si="2"/>
        <v>409.06</v>
      </c>
      <c r="C22" s="155">
        <f>B22/B24*100</f>
        <v>4.97279094456865</v>
      </c>
      <c r="D22" s="163">
        <v>7.46072610728734</v>
      </c>
      <c r="E22" s="164">
        <v>802</v>
      </c>
      <c r="F22" s="164">
        <v>211.86</v>
      </c>
      <c r="G22" s="164">
        <v>943</v>
      </c>
      <c r="H22" s="163">
        <v>182.43</v>
      </c>
      <c r="I22" s="164">
        <v>0</v>
      </c>
      <c r="J22" s="164">
        <v>0</v>
      </c>
      <c r="K22" s="164">
        <v>0</v>
      </c>
      <c r="L22" s="163">
        <v>0</v>
      </c>
      <c r="M22" s="164">
        <v>1745</v>
      </c>
      <c r="N22" s="163">
        <v>394.29</v>
      </c>
      <c r="O22" s="145">
        <v>0</v>
      </c>
      <c r="P22" s="145">
        <v>0</v>
      </c>
      <c r="Q22" s="163">
        <v>1.75</v>
      </c>
      <c r="R22" s="163">
        <v>0.59</v>
      </c>
      <c r="S22" s="163">
        <v>0</v>
      </c>
      <c r="T22" s="164">
        <v>0</v>
      </c>
      <c r="U22" s="145">
        <v>0</v>
      </c>
      <c r="V22" s="163">
        <v>12.43</v>
      </c>
      <c r="W22" s="164">
        <v>367</v>
      </c>
      <c r="X22" s="163">
        <v>250.15</v>
      </c>
      <c r="Y22" s="163">
        <v>0</v>
      </c>
      <c r="Z22" s="163">
        <v>0</v>
      </c>
    </row>
    <row r="23" s="140" customFormat="1" spans="1:26">
      <c r="A23" s="145" t="s">
        <v>30</v>
      </c>
      <c r="B23" s="156">
        <f t="shared" si="2"/>
        <v>2818.82403986792</v>
      </c>
      <c r="C23" s="155">
        <f>B23/B24*100</f>
        <v>34.2674000385949</v>
      </c>
      <c r="D23" s="156">
        <v>7.44088733609137</v>
      </c>
      <c r="E23" s="145">
        <v>2049</v>
      </c>
      <c r="F23" s="156">
        <v>460.02</v>
      </c>
      <c r="G23" s="145">
        <v>2931</v>
      </c>
      <c r="H23" s="156">
        <v>488.281970283019</v>
      </c>
      <c r="I23" s="145">
        <v>0</v>
      </c>
      <c r="J23" s="145">
        <v>0</v>
      </c>
      <c r="K23" s="145">
        <v>0</v>
      </c>
      <c r="L23" s="145">
        <v>0</v>
      </c>
      <c r="M23" s="145">
        <v>4980</v>
      </c>
      <c r="N23" s="156">
        <v>948.301970283019</v>
      </c>
      <c r="O23" s="145">
        <v>96</v>
      </c>
      <c r="P23" s="156">
        <v>24.2772948679245</v>
      </c>
      <c r="Q23" s="145">
        <v>0</v>
      </c>
      <c r="R23" s="145">
        <v>0</v>
      </c>
      <c r="S23" s="156">
        <v>1834.6</v>
      </c>
      <c r="T23" s="145">
        <v>0</v>
      </c>
      <c r="U23" s="145">
        <v>0</v>
      </c>
      <c r="V23" s="156">
        <v>11.6447747169811</v>
      </c>
      <c r="W23" s="145">
        <v>151</v>
      </c>
      <c r="X23" s="145">
        <v>481.12</v>
      </c>
      <c r="Y23" s="156">
        <v>128.15</v>
      </c>
      <c r="Z23" s="156">
        <v>63.46</v>
      </c>
    </row>
    <row r="24" s="140" customFormat="1" spans="1:26">
      <c r="A24" s="145" t="s">
        <v>35</v>
      </c>
      <c r="B24" s="156">
        <f t="shared" si="2"/>
        <v>8225.96414286793</v>
      </c>
      <c r="C24" s="155"/>
      <c r="D24" s="156">
        <v>4.06</v>
      </c>
      <c r="E24" s="157">
        <f t="shared" ref="E24:Z24" si="3">SUM(E19:E23)</f>
        <v>14867</v>
      </c>
      <c r="F24" s="156">
        <f t="shared" si="3"/>
        <v>4456.362514</v>
      </c>
      <c r="G24" s="157">
        <f t="shared" si="3"/>
        <v>4890</v>
      </c>
      <c r="H24" s="156">
        <f t="shared" si="3"/>
        <v>890.740459283019</v>
      </c>
      <c r="I24" s="157">
        <f t="shared" si="3"/>
        <v>10419</v>
      </c>
      <c r="J24" s="156">
        <f t="shared" si="3"/>
        <v>125.2741</v>
      </c>
      <c r="K24" s="157">
        <f t="shared" si="3"/>
        <v>384</v>
      </c>
      <c r="L24" s="156">
        <f t="shared" si="3"/>
        <v>49.695</v>
      </c>
      <c r="M24" s="157">
        <f t="shared" si="3"/>
        <v>30560</v>
      </c>
      <c r="N24" s="156">
        <f t="shared" si="3"/>
        <v>5522.07207328302</v>
      </c>
      <c r="O24" s="157">
        <f t="shared" si="3"/>
        <v>116</v>
      </c>
      <c r="P24" s="156">
        <f t="shared" si="3"/>
        <v>50.5672948679245</v>
      </c>
      <c r="Q24" s="156">
        <f t="shared" si="3"/>
        <v>2.74</v>
      </c>
      <c r="R24" s="156">
        <f t="shared" si="3"/>
        <v>237.43</v>
      </c>
      <c r="S24" s="156">
        <f t="shared" si="3"/>
        <v>2074.69</v>
      </c>
      <c r="T24" s="157">
        <f t="shared" si="3"/>
        <v>0</v>
      </c>
      <c r="U24" s="157">
        <f t="shared" si="3"/>
        <v>0</v>
      </c>
      <c r="V24" s="156">
        <f t="shared" si="3"/>
        <v>338.464774716981</v>
      </c>
      <c r="W24" s="157">
        <f t="shared" si="3"/>
        <v>6269</v>
      </c>
      <c r="X24" s="156">
        <f t="shared" si="3"/>
        <v>3125.056398</v>
      </c>
      <c r="Y24" s="156">
        <f t="shared" si="3"/>
        <v>583.500672</v>
      </c>
      <c r="Z24" s="156">
        <f t="shared" si="3"/>
        <v>349.064082</v>
      </c>
    </row>
    <row r="25" s="140" customFormat="1" ht="20.4" spans="1:26">
      <c r="A25" s="162" t="s">
        <v>37</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row>
    <row r="26" s="140" customFormat="1" spans="1:26">
      <c r="A26" s="144" t="s">
        <v>2</v>
      </c>
      <c r="B26" s="145" t="s">
        <v>3</v>
      </c>
      <c r="C26" s="146" t="s">
        <v>4</v>
      </c>
      <c r="D26" s="147" t="s">
        <v>5</v>
      </c>
      <c r="E26" s="148" t="s">
        <v>6</v>
      </c>
      <c r="F26" s="148"/>
      <c r="G26" s="148"/>
      <c r="H26" s="148"/>
      <c r="I26" s="148"/>
      <c r="J26" s="148"/>
      <c r="K26" s="148"/>
      <c r="L26" s="148"/>
      <c r="M26" s="148"/>
      <c r="N26" s="148"/>
      <c r="O26" s="145" t="s">
        <v>7</v>
      </c>
      <c r="P26" s="145"/>
      <c r="Q26" s="147" t="s">
        <v>8</v>
      </c>
      <c r="R26" s="147" t="s">
        <v>9</v>
      </c>
      <c r="S26" s="147" t="s">
        <v>10</v>
      </c>
      <c r="T26" s="173" t="s">
        <v>11</v>
      </c>
      <c r="U26" s="174"/>
      <c r="V26" s="147" t="s">
        <v>12</v>
      </c>
      <c r="W26" s="148" t="s">
        <v>13</v>
      </c>
      <c r="X26" s="148" t="s">
        <v>14</v>
      </c>
      <c r="Y26" s="148" t="s">
        <v>15</v>
      </c>
      <c r="Z26" s="148" t="s">
        <v>16</v>
      </c>
    </row>
    <row r="27" s="140" customFormat="1" ht="21.6" customHeight="1" spans="1:26">
      <c r="A27" s="144"/>
      <c r="B27" s="145"/>
      <c r="C27" s="149"/>
      <c r="D27" s="150"/>
      <c r="E27" s="148" t="s">
        <v>17</v>
      </c>
      <c r="F27" s="148"/>
      <c r="G27" s="151" t="s">
        <v>18</v>
      </c>
      <c r="H27" s="152"/>
      <c r="I27" s="145" t="s">
        <v>19</v>
      </c>
      <c r="J27" s="145"/>
      <c r="K27" s="145" t="s">
        <v>20</v>
      </c>
      <c r="L27" s="145"/>
      <c r="M27" s="145" t="s">
        <v>21</v>
      </c>
      <c r="N27" s="145"/>
      <c r="O27" s="145"/>
      <c r="P27" s="145"/>
      <c r="Q27" s="150"/>
      <c r="R27" s="150"/>
      <c r="S27" s="154"/>
      <c r="T27" s="175"/>
      <c r="U27" s="176"/>
      <c r="V27" s="150"/>
      <c r="W27" s="148"/>
      <c r="X27" s="148"/>
      <c r="Y27" s="148"/>
      <c r="Z27" s="148"/>
    </row>
    <row r="28" s="140" customFormat="1" ht="24" spans="1:26">
      <c r="A28" s="144"/>
      <c r="B28" s="145"/>
      <c r="C28" s="153"/>
      <c r="D28" s="154"/>
      <c r="E28" s="148" t="s">
        <v>22</v>
      </c>
      <c r="F28" s="145" t="s">
        <v>23</v>
      </c>
      <c r="G28" s="148" t="s">
        <v>22</v>
      </c>
      <c r="H28" s="145" t="s">
        <v>23</v>
      </c>
      <c r="I28" s="148" t="s">
        <v>22</v>
      </c>
      <c r="J28" s="145" t="s">
        <v>23</v>
      </c>
      <c r="K28" s="148" t="s">
        <v>22</v>
      </c>
      <c r="L28" s="156" t="s">
        <v>23</v>
      </c>
      <c r="M28" s="148" t="s">
        <v>22</v>
      </c>
      <c r="N28" s="145" t="s">
        <v>23</v>
      </c>
      <c r="O28" s="148" t="s">
        <v>24</v>
      </c>
      <c r="P28" s="145" t="s">
        <v>23</v>
      </c>
      <c r="Q28" s="154"/>
      <c r="R28" s="154"/>
      <c r="S28" s="148" t="s">
        <v>23</v>
      </c>
      <c r="T28" s="148" t="s">
        <v>25</v>
      </c>
      <c r="U28" s="148" t="s">
        <v>23</v>
      </c>
      <c r="V28" s="154"/>
      <c r="W28" s="148"/>
      <c r="X28" s="148"/>
      <c r="Y28" s="148"/>
      <c r="Z28" s="148"/>
    </row>
    <row r="29" s="140" customFormat="1" spans="1:26">
      <c r="A29" s="145" t="s">
        <v>26</v>
      </c>
      <c r="B29" s="156">
        <f t="shared" ref="B29:B35" si="4">N29+P29+Q29+R29+S29+U29+V29</f>
        <v>9005.365373</v>
      </c>
      <c r="C29" s="156">
        <f>B29/B35*100</f>
        <v>63.5717872871527</v>
      </c>
      <c r="D29" s="165">
        <v>-1.75593121671284</v>
      </c>
      <c r="E29" s="166">
        <v>9545</v>
      </c>
      <c r="F29" s="167">
        <v>3751.163232</v>
      </c>
      <c r="G29" s="101">
        <v>458</v>
      </c>
      <c r="H29" s="167">
        <v>158.890321</v>
      </c>
      <c r="I29" s="101">
        <v>23387</v>
      </c>
      <c r="J29" s="167">
        <v>281.6038</v>
      </c>
      <c r="K29" s="101">
        <v>534</v>
      </c>
      <c r="L29" s="167">
        <v>98.19802</v>
      </c>
      <c r="M29" s="166">
        <v>33924</v>
      </c>
      <c r="N29" s="167">
        <v>4289.855373</v>
      </c>
      <c r="O29" s="101">
        <v>3</v>
      </c>
      <c r="P29" s="167">
        <v>28.09</v>
      </c>
      <c r="Q29" s="167">
        <v>73.14</v>
      </c>
      <c r="R29" s="167">
        <v>542.51</v>
      </c>
      <c r="S29" s="167">
        <v>3006.68</v>
      </c>
      <c r="T29" s="166">
        <v>0</v>
      </c>
      <c r="U29" s="166">
        <v>0</v>
      </c>
      <c r="V29" s="167">
        <v>1065.09</v>
      </c>
      <c r="W29" s="101">
        <v>15683</v>
      </c>
      <c r="X29" s="177">
        <v>4132.556638</v>
      </c>
      <c r="Y29" s="177">
        <v>563.006121</v>
      </c>
      <c r="Z29" s="177">
        <v>287.972592</v>
      </c>
    </row>
    <row r="30" s="140" customFormat="1" spans="1:26">
      <c r="A30" s="145" t="s">
        <v>27</v>
      </c>
      <c r="B30" s="156">
        <f t="shared" si="4"/>
        <v>1852.37</v>
      </c>
      <c r="C30" s="156">
        <f>B30/B35*100</f>
        <v>13.0764790477206</v>
      </c>
      <c r="D30" s="156">
        <v>2.16026913743657</v>
      </c>
      <c r="E30" s="145">
        <v>8185</v>
      </c>
      <c r="F30" s="145">
        <v>1611.12</v>
      </c>
      <c r="G30" s="145">
        <v>449</v>
      </c>
      <c r="H30" s="145">
        <v>82.9</v>
      </c>
      <c r="I30" s="145">
        <v>2532</v>
      </c>
      <c r="J30" s="145">
        <v>30.36</v>
      </c>
      <c r="K30" s="145">
        <v>0</v>
      </c>
      <c r="L30" s="145">
        <v>0</v>
      </c>
      <c r="M30" s="145">
        <v>11166</v>
      </c>
      <c r="N30" s="145">
        <v>1724.38</v>
      </c>
      <c r="O30" s="145">
        <v>91</v>
      </c>
      <c r="P30" s="145">
        <v>17.8</v>
      </c>
      <c r="Q30" s="145">
        <v>0</v>
      </c>
      <c r="R30" s="145">
        <v>67.42</v>
      </c>
      <c r="S30" s="145">
        <v>0</v>
      </c>
      <c r="T30" s="145">
        <v>0</v>
      </c>
      <c r="U30" s="145">
        <v>0</v>
      </c>
      <c r="V30" s="145">
        <v>42.77</v>
      </c>
      <c r="W30" s="145">
        <v>1576</v>
      </c>
      <c r="X30" s="145">
        <v>985.17</v>
      </c>
      <c r="Y30" s="145">
        <v>0</v>
      </c>
      <c r="Z30" s="145">
        <v>0</v>
      </c>
    </row>
    <row r="31" s="140" customFormat="1" spans="1:26">
      <c r="A31" s="145" t="s">
        <v>28</v>
      </c>
      <c r="B31" s="156">
        <f t="shared" si="4"/>
        <v>1177.44</v>
      </c>
      <c r="C31" s="156">
        <f>B31/B35*100</f>
        <v>8.31192984660091</v>
      </c>
      <c r="D31" s="156">
        <v>-5.7625816365732</v>
      </c>
      <c r="E31" s="145">
        <v>1338</v>
      </c>
      <c r="F31" s="145">
        <v>692.87</v>
      </c>
      <c r="G31" s="145">
        <v>198</v>
      </c>
      <c r="H31" s="145">
        <v>72.17</v>
      </c>
      <c r="I31" s="145">
        <v>3718</v>
      </c>
      <c r="J31" s="145">
        <v>45.02</v>
      </c>
      <c r="K31" s="145">
        <v>15</v>
      </c>
      <c r="L31" s="145">
        <v>1.68</v>
      </c>
      <c r="M31" s="145">
        <v>5269</v>
      </c>
      <c r="N31" s="145">
        <v>811.74</v>
      </c>
      <c r="O31" s="145">
        <v>4</v>
      </c>
      <c r="P31" s="145">
        <v>7.28</v>
      </c>
      <c r="Q31" s="145">
        <v>0</v>
      </c>
      <c r="R31" s="145">
        <v>50.27</v>
      </c>
      <c r="S31" s="145">
        <v>49.75</v>
      </c>
      <c r="T31" s="145">
        <v>0</v>
      </c>
      <c r="U31" s="145">
        <v>0</v>
      </c>
      <c r="V31" s="145">
        <v>258.4</v>
      </c>
      <c r="W31" s="145">
        <v>1012</v>
      </c>
      <c r="X31" s="145">
        <v>604.74</v>
      </c>
      <c r="Y31" s="145">
        <v>89.9</v>
      </c>
      <c r="Z31" s="145">
        <v>49.72</v>
      </c>
    </row>
    <row r="32" s="140" customFormat="1" spans="1:26">
      <c r="A32" s="145" t="s">
        <v>30</v>
      </c>
      <c r="B32" s="156">
        <f t="shared" si="4"/>
        <v>1344.81797750943</v>
      </c>
      <c r="C32" s="156">
        <f>B32/B35*100</f>
        <v>9.49350513444943</v>
      </c>
      <c r="D32" s="156">
        <v>10.2804259016276</v>
      </c>
      <c r="E32" s="145">
        <v>2189</v>
      </c>
      <c r="F32" s="156">
        <v>433.51</v>
      </c>
      <c r="G32" s="145">
        <v>4871</v>
      </c>
      <c r="H32" s="156">
        <v>853.747103264151</v>
      </c>
      <c r="I32" s="145">
        <v>0</v>
      </c>
      <c r="J32" s="145">
        <v>0</v>
      </c>
      <c r="K32" s="145">
        <v>0</v>
      </c>
      <c r="L32" s="145">
        <v>0</v>
      </c>
      <c r="M32" s="145">
        <v>7060</v>
      </c>
      <c r="N32" s="156">
        <v>1287.25710326415</v>
      </c>
      <c r="O32" s="145">
        <v>90</v>
      </c>
      <c r="P32" s="156">
        <v>31.8855338679245</v>
      </c>
      <c r="Q32" s="145">
        <v>0</v>
      </c>
      <c r="R32" s="145">
        <v>0</v>
      </c>
      <c r="S32" s="145">
        <v>0</v>
      </c>
      <c r="T32" s="145">
        <v>0</v>
      </c>
      <c r="U32" s="145">
        <v>0</v>
      </c>
      <c r="V32" s="156">
        <v>25.6753403773585</v>
      </c>
      <c r="W32" s="145">
        <v>410</v>
      </c>
      <c r="X32" s="156">
        <v>566.26</v>
      </c>
      <c r="Y32" s="156">
        <v>165.52</v>
      </c>
      <c r="Z32" s="156">
        <v>88.99</v>
      </c>
    </row>
    <row r="33" s="140" customFormat="1" spans="1:26">
      <c r="A33" s="145" t="s">
        <v>29</v>
      </c>
      <c r="B33" s="156">
        <f t="shared" si="4"/>
        <v>379.57</v>
      </c>
      <c r="C33" s="156">
        <f>B33/B35*100</f>
        <v>2.67950741598239</v>
      </c>
      <c r="D33" s="156" t="s">
        <v>34</v>
      </c>
      <c r="E33" s="145">
        <v>1364</v>
      </c>
      <c r="F33" s="156">
        <v>293.64</v>
      </c>
      <c r="G33" s="145">
        <v>388</v>
      </c>
      <c r="H33" s="156">
        <v>60.66</v>
      </c>
      <c r="I33" s="145">
        <v>0</v>
      </c>
      <c r="J33" s="145">
        <v>0</v>
      </c>
      <c r="K33" s="145">
        <v>0</v>
      </c>
      <c r="L33" s="145">
        <v>0</v>
      </c>
      <c r="M33" s="145">
        <v>1752</v>
      </c>
      <c r="N33" s="156">
        <v>354.3</v>
      </c>
      <c r="O33" s="145">
        <v>0</v>
      </c>
      <c r="P33" s="156">
        <v>0</v>
      </c>
      <c r="Q33" s="145">
        <v>0.15</v>
      </c>
      <c r="R33" s="145">
        <v>0</v>
      </c>
      <c r="S33" s="145">
        <v>0</v>
      </c>
      <c r="T33" s="145">
        <v>0</v>
      </c>
      <c r="U33" s="145">
        <v>0</v>
      </c>
      <c r="V33" s="156">
        <v>25.12</v>
      </c>
      <c r="W33" s="145">
        <v>102</v>
      </c>
      <c r="X33" s="156">
        <v>23.81</v>
      </c>
      <c r="Y33" s="156">
        <v>4.97</v>
      </c>
      <c r="Z33" s="156">
        <v>4.97</v>
      </c>
    </row>
    <row r="34" s="140" customFormat="1" spans="1:26">
      <c r="A34" s="145" t="s">
        <v>31</v>
      </c>
      <c r="B34" s="156">
        <f t="shared" si="4"/>
        <v>406.1</v>
      </c>
      <c r="C34" s="156">
        <f>B34/B35*100</f>
        <v>2.86679126809402</v>
      </c>
      <c r="D34" s="165">
        <v>-12.5368826861364</v>
      </c>
      <c r="E34" s="168">
        <v>982</v>
      </c>
      <c r="F34" s="165">
        <v>302.59</v>
      </c>
      <c r="G34" s="168">
        <v>312</v>
      </c>
      <c r="H34" s="165">
        <v>91.32</v>
      </c>
      <c r="I34" s="168">
        <v>31</v>
      </c>
      <c r="J34" s="165">
        <v>0.37</v>
      </c>
      <c r="K34" s="168">
        <v>0</v>
      </c>
      <c r="L34" s="165">
        <v>0</v>
      </c>
      <c r="M34" s="168">
        <v>1325</v>
      </c>
      <c r="N34" s="165">
        <v>394.28</v>
      </c>
      <c r="O34" s="168">
        <v>3</v>
      </c>
      <c r="P34" s="165">
        <v>1.5</v>
      </c>
      <c r="Q34" s="165">
        <v>0</v>
      </c>
      <c r="R34" s="165">
        <v>4.9</v>
      </c>
      <c r="S34" s="165">
        <v>0</v>
      </c>
      <c r="T34" s="168">
        <v>0</v>
      </c>
      <c r="U34" s="165">
        <v>0</v>
      </c>
      <c r="V34" s="165">
        <v>5.42</v>
      </c>
      <c r="W34" s="168">
        <v>433</v>
      </c>
      <c r="X34" s="165">
        <v>197.65</v>
      </c>
      <c r="Y34" s="165">
        <v>51.2</v>
      </c>
      <c r="Z34" s="165">
        <v>30.46</v>
      </c>
    </row>
    <row r="35" s="140" customFormat="1" ht="15.6" spans="1:27">
      <c r="A35" s="145" t="s">
        <v>35</v>
      </c>
      <c r="B35" s="156">
        <f t="shared" si="4"/>
        <v>14165.6633505094</v>
      </c>
      <c r="C35" s="145"/>
      <c r="D35" s="145">
        <v>1.82</v>
      </c>
      <c r="E35" s="157">
        <f t="shared" ref="E35:Z35" si="5">SUM(E29:E34)</f>
        <v>23603</v>
      </c>
      <c r="F35" s="156">
        <f t="shared" si="5"/>
        <v>7084.893232</v>
      </c>
      <c r="G35" s="157">
        <f t="shared" si="5"/>
        <v>6676</v>
      </c>
      <c r="H35" s="156">
        <f t="shared" si="5"/>
        <v>1319.68742426415</v>
      </c>
      <c r="I35" s="157">
        <f t="shared" si="5"/>
        <v>29668</v>
      </c>
      <c r="J35" s="156">
        <f t="shared" si="5"/>
        <v>357.3538</v>
      </c>
      <c r="K35" s="157">
        <f t="shared" si="5"/>
        <v>549</v>
      </c>
      <c r="L35" s="156">
        <f t="shared" si="5"/>
        <v>99.87802</v>
      </c>
      <c r="M35" s="157">
        <f t="shared" si="5"/>
        <v>60496</v>
      </c>
      <c r="N35" s="156">
        <f t="shared" si="5"/>
        <v>8861.81247626415</v>
      </c>
      <c r="O35" s="157">
        <f t="shared" si="5"/>
        <v>191</v>
      </c>
      <c r="P35" s="156">
        <f t="shared" si="5"/>
        <v>86.5555338679245</v>
      </c>
      <c r="Q35" s="156">
        <f t="shared" si="5"/>
        <v>73.29</v>
      </c>
      <c r="R35" s="156">
        <f t="shared" si="5"/>
        <v>665.1</v>
      </c>
      <c r="S35" s="156">
        <f t="shared" si="5"/>
        <v>3056.43</v>
      </c>
      <c r="T35" s="157">
        <f t="shared" si="5"/>
        <v>0</v>
      </c>
      <c r="U35" s="156">
        <f t="shared" si="5"/>
        <v>0</v>
      </c>
      <c r="V35" s="156">
        <f t="shared" si="5"/>
        <v>1422.47534037736</v>
      </c>
      <c r="W35" s="157">
        <f t="shared" si="5"/>
        <v>19216</v>
      </c>
      <c r="X35" s="156">
        <f t="shared" si="5"/>
        <v>6510.186638</v>
      </c>
      <c r="Y35" s="156">
        <f t="shared" si="5"/>
        <v>874.596121</v>
      </c>
      <c r="Z35" s="157">
        <f t="shared" si="5"/>
        <v>462.112592</v>
      </c>
      <c r="AA35" s="179"/>
    </row>
    <row r="36" s="140" customFormat="1" ht="20.4" spans="1:27">
      <c r="A36" s="162" t="s">
        <v>38</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79"/>
    </row>
    <row r="37" s="140" customFormat="1" ht="15.6" spans="1:27">
      <c r="A37" s="144" t="s">
        <v>2</v>
      </c>
      <c r="B37" s="145" t="s">
        <v>3</v>
      </c>
      <c r="C37" s="146" t="s">
        <v>4</v>
      </c>
      <c r="D37" s="147" t="s">
        <v>5</v>
      </c>
      <c r="E37" s="148" t="s">
        <v>6</v>
      </c>
      <c r="F37" s="148"/>
      <c r="G37" s="148"/>
      <c r="H37" s="148"/>
      <c r="I37" s="148"/>
      <c r="J37" s="148"/>
      <c r="K37" s="148"/>
      <c r="L37" s="148"/>
      <c r="M37" s="148"/>
      <c r="N37" s="148"/>
      <c r="O37" s="145" t="s">
        <v>7</v>
      </c>
      <c r="P37" s="145"/>
      <c r="Q37" s="147" t="s">
        <v>8</v>
      </c>
      <c r="R37" s="147" t="s">
        <v>9</v>
      </c>
      <c r="S37" s="147" t="s">
        <v>10</v>
      </c>
      <c r="T37" s="173" t="s">
        <v>11</v>
      </c>
      <c r="U37" s="174"/>
      <c r="V37" s="147" t="s">
        <v>12</v>
      </c>
      <c r="W37" s="148" t="s">
        <v>13</v>
      </c>
      <c r="X37" s="148" t="s">
        <v>14</v>
      </c>
      <c r="Y37" s="148" t="s">
        <v>15</v>
      </c>
      <c r="Z37" s="148" t="s">
        <v>16</v>
      </c>
      <c r="AA37" s="179"/>
    </row>
    <row r="38" s="140" customFormat="1" ht="15.6" spans="1:27">
      <c r="A38" s="144"/>
      <c r="B38" s="145"/>
      <c r="C38" s="149"/>
      <c r="D38" s="150"/>
      <c r="E38" s="148" t="s">
        <v>17</v>
      </c>
      <c r="F38" s="148"/>
      <c r="G38" s="151" t="s">
        <v>18</v>
      </c>
      <c r="H38" s="152"/>
      <c r="I38" s="145" t="s">
        <v>19</v>
      </c>
      <c r="J38" s="145"/>
      <c r="K38" s="145" t="s">
        <v>20</v>
      </c>
      <c r="L38" s="145"/>
      <c r="M38" s="145" t="s">
        <v>21</v>
      </c>
      <c r="N38" s="145"/>
      <c r="O38" s="145"/>
      <c r="P38" s="145"/>
      <c r="Q38" s="150"/>
      <c r="R38" s="150"/>
      <c r="S38" s="154"/>
      <c r="T38" s="175"/>
      <c r="U38" s="176"/>
      <c r="V38" s="150"/>
      <c r="W38" s="148"/>
      <c r="X38" s="148"/>
      <c r="Y38" s="148"/>
      <c r="Z38" s="148"/>
      <c r="AA38" s="179"/>
    </row>
    <row r="39" s="140" customFormat="1" ht="24" spans="1:27">
      <c r="A39" s="144"/>
      <c r="B39" s="145"/>
      <c r="C39" s="153"/>
      <c r="D39" s="154"/>
      <c r="E39" s="148" t="s">
        <v>22</v>
      </c>
      <c r="F39" s="145" t="s">
        <v>23</v>
      </c>
      <c r="G39" s="148" t="s">
        <v>22</v>
      </c>
      <c r="H39" s="145" t="s">
        <v>23</v>
      </c>
      <c r="I39" s="148" t="s">
        <v>22</v>
      </c>
      <c r="J39" s="145" t="s">
        <v>23</v>
      </c>
      <c r="K39" s="148" t="s">
        <v>22</v>
      </c>
      <c r="L39" s="156" t="s">
        <v>23</v>
      </c>
      <c r="M39" s="148" t="s">
        <v>22</v>
      </c>
      <c r="N39" s="145" t="s">
        <v>23</v>
      </c>
      <c r="O39" s="148" t="s">
        <v>24</v>
      </c>
      <c r="P39" s="145" t="s">
        <v>23</v>
      </c>
      <c r="Q39" s="154"/>
      <c r="R39" s="154"/>
      <c r="S39" s="148" t="s">
        <v>23</v>
      </c>
      <c r="T39" s="148" t="s">
        <v>25</v>
      </c>
      <c r="U39" s="148" t="s">
        <v>23</v>
      </c>
      <c r="V39" s="154"/>
      <c r="W39" s="148"/>
      <c r="X39" s="148"/>
      <c r="Y39" s="148"/>
      <c r="Z39" s="148"/>
      <c r="AA39" s="179"/>
    </row>
    <row r="40" s="140" customFormat="1" spans="1:27">
      <c r="A40" s="145" t="s">
        <v>26</v>
      </c>
      <c r="B40" s="156">
        <f t="shared" ref="B40:B44" si="6">N40+P40+Q40+R40+S40+U40+V40</f>
        <v>10250.0606245935</v>
      </c>
      <c r="C40" s="155">
        <f>B40/B44*100</f>
        <v>78.1006422432169</v>
      </c>
      <c r="D40" s="165">
        <v>13.5448566359633</v>
      </c>
      <c r="E40" s="166">
        <v>6479</v>
      </c>
      <c r="F40" s="167">
        <v>2615.11314</v>
      </c>
      <c r="G40" s="101">
        <v>261</v>
      </c>
      <c r="H40" s="167">
        <v>77.541589</v>
      </c>
      <c r="I40" s="101">
        <v>15679</v>
      </c>
      <c r="J40" s="167">
        <v>199.78446</v>
      </c>
      <c r="K40" s="101">
        <v>375</v>
      </c>
      <c r="L40" s="167">
        <v>97.0027</v>
      </c>
      <c r="M40" s="166">
        <v>22794</v>
      </c>
      <c r="N40" s="167">
        <v>2989.441889</v>
      </c>
      <c r="O40" s="101">
        <v>21</v>
      </c>
      <c r="P40" s="167">
        <v>47.73</v>
      </c>
      <c r="Q40" s="167">
        <v>8.38</v>
      </c>
      <c r="R40" s="167">
        <v>430.59</v>
      </c>
      <c r="S40" s="167">
        <v>4246.46</v>
      </c>
      <c r="T40" s="166">
        <v>612959</v>
      </c>
      <c r="U40" s="166">
        <v>1765.59873559346</v>
      </c>
      <c r="V40" s="167">
        <v>761.86</v>
      </c>
      <c r="W40" s="101">
        <v>14366</v>
      </c>
      <c r="X40" s="177">
        <v>2999.167303</v>
      </c>
      <c r="Y40" s="177">
        <v>381.289905</v>
      </c>
      <c r="Z40" s="177">
        <v>180.787749</v>
      </c>
      <c r="AA40" s="180"/>
    </row>
    <row r="41" s="140" customFormat="1" ht="15.6" spans="1:27">
      <c r="A41" s="145" t="s">
        <v>27</v>
      </c>
      <c r="B41" s="156">
        <f t="shared" si="6"/>
        <v>1837.56</v>
      </c>
      <c r="C41" s="155">
        <f>B41/B44*100</f>
        <v>14.0013431546058</v>
      </c>
      <c r="D41" s="156">
        <v>-0.836989428354016</v>
      </c>
      <c r="E41" s="145">
        <v>6927</v>
      </c>
      <c r="F41" s="145">
        <v>1315.5</v>
      </c>
      <c r="G41" s="145">
        <v>598</v>
      </c>
      <c r="H41" s="145">
        <v>101.28</v>
      </c>
      <c r="I41" s="145">
        <v>10023</v>
      </c>
      <c r="J41" s="145">
        <v>120.22</v>
      </c>
      <c r="K41" s="145">
        <v>0</v>
      </c>
      <c r="L41" s="145">
        <v>0</v>
      </c>
      <c r="M41" s="145">
        <v>17548</v>
      </c>
      <c r="N41" s="145">
        <v>1537</v>
      </c>
      <c r="O41" s="145">
        <v>19</v>
      </c>
      <c r="P41" s="145">
        <v>5.98</v>
      </c>
      <c r="Q41" s="145">
        <v>0</v>
      </c>
      <c r="R41" s="145">
        <v>64.68</v>
      </c>
      <c r="S41" s="145">
        <v>0</v>
      </c>
      <c r="T41" s="145">
        <v>0</v>
      </c>
      <c r="U41" s="145">
        <v>0</v>
      </c>
      <c r="V41" s="145">
        <v>229.9</v>
      </c>
      <c r="W41" s="145">
        <v>2050</v>
      </c>
      <c r="X41" s="145">
        <v>1145.46</v>
      </c>
      <c r="Y41" s="145">
        <v>0</v>
      </c>
      <c r="Z41" s="145">
        <v>0</v>
      </c>
      <c r="AA41" s="179"/>
    </row>
    <row r="42" s="140" customFormat="1" ht="15.6" spans="1:27">
      <c r="A42" s="145" t="s">
        <v>28</v>
      </c>
      <c r="B42" s="156">
        <f t="shared" si="6"/>
        <v>303.28</v>
      </c>
      <c r="C42" s="155">
        <f>B42/B44*100</f>
        <v>2.31085099367032</v>
      </c>
      <c r="D42" s="156">
        <v>-28.9642572726847</v>
      </c>
      <c r="E42" s="145">
        <v>418</v>
      </c>
      <c r="F42" s="145">
        <v>127.24</v>
      </c>
      <c r="G42" s="145">
        <v>79</v>
      </c>
      <c r="H42" s="145">
        <v>27.21</v>
      </c>
      <c r="I42" s="145">
        <v>1036</v>
      </c>
      <c r="J42" s="145">
        <v>12.43</v>
      </c>
      <c r="K42" s="145">
        <v>3</v>
      </c>
      <c r="L42" s="145">
        <v>0.34</v>
      </c>
      <c r="M42" s="145">
        <v>1536</v>
      </c>
      <c r="N42" s="145">
        <v>167.22</v>
      </c>
      <c r="O42" s="145">
        <v>0</v>
      </c>
      <c r="P42" s="145">
        <v>0</v>
      </c>
      <c r="Q42" s="145">
        <v>0</v>
      </c>
      <c r="R42" s="145">
        <v>61.14</v>
      </c>
      <c r="S42" s="145">
        <v>0</v>
      </c>
      <c r="T42" s="145">
        <v>0</v>
      </c>
      <c r="U42" s="145">
        <v>0</v>
      </c>
      <c r="V42" s="145">
        <v>74.92</v>
      </c>
      <c r="W42" s="145">
        <v>448</v>
      </c>
      <c r="X42" s="145">
        <v>199.49</v>
      </c>
      <c r="Y42" s="145">
        <v>17.66</v>
      </c>
      <c r="Z42" s="145">
        <v>10.5</v>
      </c>
      <c r="AA42" s="179"/>
    </row>
    <row r="43" s="140" customFormat="1" ht="15.6" spans="1:27">
      <c r="A43" s="145" t="s">
        <v>30</v>
      </c>
      <c r="B43" s="156">
        <f t="shared" si="6"/>
        <v>733.268819075472</v>
      </c>
      <c r="C43" s="155">
        <f>B43/B44*100</f>
        <v>5.58716360850704</v>
      </c>
      <c r="D43" s="156">
        <v>58.3964093969765</v>
      </c>
      <c r="E43" s="145">
        <v>2647</v>
      </c>
      <c r="F43" s="156">
        <v>500.01</v>
      </c>
      <c r="G43" s="145">
        <v>1007</v>
      </c>
      <c r="H43" s="156">
        <v>168.41</v>
      </c>
      <c r="I43" s="145">
        <v>0</v>
      </c>
      <c r="J43" s="145">
        <v>0</v>
      </c>
      <c r="K43" s="145">
        <v>0</v>
      </c>
      <c r="L43" s="145">
        <v>0</v>
      </c>
      <c r="M43" s="145">
        <v>3654</v>
      </c>
      <c r="N43" s="156">
        <v>668.42</v>
      </c>
      <c r="O43" s="145">
        <v>107</v>
      </c>
      <c r="P43" s="156">
        <v>53.6449247358491</v>
      </c>
      <c r="Q43" s="145">
        <v>0.02</v>
      </c>
      <c r="R43" s="145">
        <v>0</v>
      </c>
      <c r="S43" s="145">
        <v>0</v>
      </c>
      <c r="T43" s="145">
        <v>0</v>
      </c>
      <c r="U43" s="145">
        <v>0</v>
      </c>
      <c r="V43" s="156">
        <v>11.1838943396226</v>
      </c>
      <c r="W43" s="145">
        <v>173</v>
      </c>
      <c r="X43" s="156">
        <v>271.13</v>
      </c>
      <c r="Y43" s="156">
        <v>88.51</v>
      </c>
      <c r="Z43" s="156">
        <v>46.82</v>
      </c>
      <c r="AA43" s="179"/>
    </row>
    <row r="44" s="140" customFormat="1" ht="15.6" spans="1:27">
      <c r="A44" s="145" t="s">
        <v>35</v>
      </c>
      <c r="B44" s="156">
        <f t="shared" si="6"/>
        <v>13124.1694436689</v>
      </c>
      <c r="C44" s="169"/>
      <c r="D44" s="156">
        <v>11.5</v>
      </c>
      <c r="E44" s="157">
        <f t="shared" ref="E44:Z44" si="7">SUM(E40:E43)</f>
        <v>16471</v>
      </c>
      <c r="F44" s="156">
        <f t="shared" si="7"/>
        <v>4557.86314</v>
      </c>
      <c r="G44" s="157">
        <f t="shared" si="7"/>
        <v>1945</v>
      </c>
      <c r="H44" s="156">
        <f t="shared" si="7"/>
        <v>374.441589</v>
      </c>
      <c r="I44" s="157">
        <f t="shared" si="7"/>
        <v>26738</v>
      </c>
      <c r="J44" s="156">
        <f t="shared" si="7"/>
        <v>332.43446</v>
      </c>
      <c r="K44" s="157">
        <f t="shared" si="7"/>
        <v>378</v>
      </c>
      <c r="L44" s="156">
        <f t="shared" si="7"/>
        <v>97.3427</v>
      </c>
      <c r="M44" s="157">
        <f t="shared" si="7"/>
        <v>45532</v>
      </c>
      <c r="N44" s="156">
        <f t="shared" si="7"/>
        <v>5362.081889</v>
      </c>
      <c r="O44" s="156">
        <f t="shared" si="7"/>
        <v>147</v>
      </c>
      <c r="P44" s="156">
        <f t="shared" si="7"/>
        <v>107.354924735849</v>
      </c>
      <c r="Q44" s="156">
        <f t="shared" si="7"/>
        <v>8.4</v>
      </c>
      <c r="R44" s="156">
        <f t="shared" si="7"/>
        <v>556.41</v>
      </c>
      <c r="S44" s="156">
        <f t="shared" si="7"/>
        <v>4246.46</v>
      </c>
      <c r="T44" s="157">
        <f t="shared" si="7"/>
        <v>612959</v>
      </c>
      <c r="U44" s="156">
        <f t="shared" si="7"/>
        <v>1765.59873559346</v>
      </c>
      <c r="V44" s="156">
        <f t="shared" si="7"/>
        <v>1077.86389433962</v>
      </c>
      <c r="W44" s="157">
        <f t="shared" si="7"/>
        <v>17037</v>
      </c>
      <c r="X44" s="156">
        <f t="shared" si="7"/>
        <v>4615.247303</v>
      </c>
      <c r="Y44" s="156">
        <f t="shared" si="7"/>
        <v>487.459905</v>
      </c>
      <c r="Z44" s="156">
        <f t="shared" si="7"/>
        <v>238.107749</v>
      </c>
      <c r="AA44" s="179"/>
    </row>
    <row r="45" s="140" customFormat="1" ht="20.4" spans="1:27">
      <c r="A45" s="162" t="s">
        <v>39</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79"/>
    </row>
    <row r="46" s="140" customFormat="1" ht="15.6" spans="1:27">
      <c r="A46" s="144" t="s">
        <v>2</v>
      </c>
      <c r="B46" s="145" t="s">
        <v>3</v>
      </c>
      <c r="C46" s="146" t="s">
        <v>4</v>
      </c>
      <c r="D46" s="147" t="s">
        <v>5</v>
      </c>
      <c r="E46" s="148" t="s">
        <v>6</v>
      </c>
      <c r="F46" s="148"/>
      <c r="G46" s="148"/>
      <c r="H46" s="148"/>
      <c r="I46" s="148"/>
      <c r="J46" s="148"/>
      <c r="K46" s="148"/>
      <c r="L46" s="148"/>
      <c r="M46" s="148"/>
      <c r="N46" s="148"/>
      <c r="O46" s="145" t="s">
        <v>7</v>
      </c>
      <c r="P46" s="145"/>
      <c r="Q46" s="147" t="s">
        <v>8</v>
      </c>
      <c r="R46" s="147" t="s">
        <v>9</v>
      </c>
      <c r="S46" s="147" t="s">
        <v>10</v>
      </c>
      <c r="T46" s="173" t="s">
        <v>11</v>
      </c>
      <c r="U46" s="174"/>
      <c r="V46" s="147" t="s">
        <v>12</v>
      </c>
      <c r="W46" s="148" t="s">
        <v>13</v>
      </c>
      <c r="X46" s="148" t="s">
        <v>14</v>
      </c>
      <c r="Y46" s="148" t="s">
        <v>15</v>
      </c>
      <c r="Z46" s="148" t="s">
        <v>16</v>
      </c>
      <c r="AA46" s="179"/>
    </row>
    <row r="47" s="140" customFormat="1" ht="15.6" spans="1:27">
      <c r="A47" s="144"/>
      <c r="B47" s="145"/>
      <c r="C47" s="149"/>
      <c r="D47" s="150"/>
      <c r="E47" s="148" t="s">
        <v>17</v>
      </c>
      <c r="F47" s="148"/>
      <c r="G47" s="151" t="s">
        <v>18</v>
      </c>
      <c r="H47" s="152"/>
      <c r="I47" s="145" t="s">
        <v>19</v>
      </c>
      <c r="J47" s="145"/>
      <c r="K47" s="145" t="s">
        <v>20</v>
      </c>
      <c r="L47" s="145"/>
      <c r="M47" s="145" t="s">
        <v>21</v>
      </c>
      <c r="N47" s="145"/>
      <c r="O47" s="145"/>
      <c r="P47" s="145"/>
      <c r="Q47" s="150"/>
      <c r="R47" s="150"/>
      <c r="S47" s="154"/>
      <c r="T47" s="175"/>
      <c r="U47" s="176"/>
      <c r="V47" s="150"/>
      <c r="W47" s="148"/>
      <c r="X47" s="148"/>
      <c r="Y47" s="148"/>
      <c r="Z47" s="148"/>
      <c r="AA47" s="179"/>
    </row>
    <row r="48" s="140" customFormat="1" ht="24" spans="1:27">
      <c r="A48" s="144"/>
      <c r="B48" s="145"/>
      <c r="C48" s="153"/>
      <c r="D48" s="154"/>
      <c r="E48" s="148" t="s">
        <v>22</v>
      </c>
      <c r="F48" s="145" t="s">
        <v>23</v>
      </c>
      <c r="G48" s="148" t="s">
        <v>22</v>
      </c>
      <c r="H48" s="145" t="s">
        <v>23</v>
      </c>
      <c r="I48" s="148" t="s">
        <v>22</v>
      </c>
      <c r="J48" s="145" t="s">
        <v>23</v>
      </c>
      <c r="K48" s="148" t="s">
        <v>22</v>
      </c>
      <c r="L48" s="156" t="s">
        <v>23</v>
      </c>
      <c r="M48" s="148" t="s">
        <v>22</v>
      </c>
      <c r="N48" s="145" t="s">
        <v>23</v>
      </c>
      <c r="O48" s="148" t="s">
        <v>24</v>
      </c>
      <c r="P48" s="145" t="s">
        <v>23</v>
      </c>
      <c r="Q48" s="154"/>
      <c r="R48" s="154"/>
      <c r="S48" s="148" t="s">
        <v>23</v>
      </c>
      <c r="T48" s="148" t="s">
        <v>25</v>
      </c>
      <c r="U48" s="148" t="s">
        <v>23</v>
      </c>
      <c r="V48" s="154"/>
      <c r="W48" s="148"/>
      <c r="X48" s="148"/>
      <c r="Y48" s="148"/>
      <c r="Z48" s="148"/>
      <c r="AA48" s="179"/>
    </row>
    <row r="49" s="140" customFormat="1" ht="15.6" spans="1:27">
      <c r="A49" s="145" t="s">
        <v>26</v>
      </c>
      <c r="B49" s="156">
        <f t="shared" ref="B49:B53" si="8">N49+P49+Q49+R49+S49+U49+V49</f>
        <v>2166.2992706959</v>
      </c>
      <c r="C49" s="155">
        <f>B49/B53*100</f>
        <v>44.5285120234085</v>
      </c>
      <c r="D49" s="165">
        <v>-1.28112198456568</v>
      </c>
      <c r="E49" s="166">
        <v>3641</v>
      </c>
      <c r="F49" s="167">
        <v>1307.662172</v>
      </c>
      <c r="G49" s="101">
        <v>105</v>
      </c>
      <c r="H49" s="167">
        <v>30.366653</v>
      </c>
      <c r="I49" s="101">
        <v>1359</v>
      </c>
      <c r="J49" s="167">
        <v>16.3925</v>
      </c>
      <c r="K49" s="101">
        <v>37</v>
      </c>
      <c r="L49" s="167">
        <v>7.7421</v>
      </c>
      <c r="M49" s="166">
        <v>5142</v>
      </c>
      <c r="N49" s="167">
        <v>1362.163425</v>
      </c>
      <c r="O49" s="101">
        <v>10</v>
      </c>
      <c r="P49" s="167">
        <v>18.72</v>
      </c>
      <c r="Q49" s="101">
        <v>0.2</v>
      </c>
      <c r="R49" s="167">
        <v>115.24</v>
      </c>
      <c r="S49" s="167">
        <v>22.75</v>
      </c>
      <c r="T49" s="166">
        <v>215326</v>
      </c>
      <c r="U49" s="166">
        <v>557.815845695901</v>
      </c>
      <c r="V49" s="167">
        <v>89.41</v>
      </c>
      <c r="W49" s="101">
        <v>927</v>
      </c>
      <c r="X49" s="177">
        <v>546.385855</v>
      </c>
      <c r="Y49" s="177">
        <v>215.8857506</v>
      </c>
      <c r="Z49" s="177">
        <v>129.448046</v>
      </c>
      <c r="AA49" s="179"/>
    </row>
    <row r="50" s="140" customFormat="1" ht="15.6" spans="1:27">
      <c r="A50" s="145" t="s">
        <v>27</v>
      </c>
      <c r="B50" s="156">
        <f t="shared" si="8"/>
        <v>540</v>
      </c>
      <c r="C50" s="155">
        <f>B50/B53*100</f>
        <v>11.0997574609884</v>
      </c>
      <c r="D50" s="155">
        <v>47.1429739229952</v>
      </c>
      <c r="E50" s="145">
        <v>2015</v>
      </c>
      <c r="F50" s="145">
        <v>343.63</v>
      </c>
      <c r="G50" s="145">
        <v>210</v>
      </c>
      <c r="H50" s="145">
        <v>34.32</v>
      </c>
      <c r="I50" s="145">
        <v>1289</v>
      </c>
      <c r="J50" s="145">
        <v>15.48</v>
      </c>
      <c r="K50" s="145">
        <v>0</v>
      </c>
      <c r="L50" s="145">
        <v>0</v>
      </c>
      <c r="M50" s="145">
        <v>3514</v>
      </c>
      <c r="N50" s="145">
        <v>393.43</v>
      </c>
      <c r="O50" s="145">
        <v>2</v>
      </c>
      <c r="P50" s="145">
        <v>1.52</v>
      </c>
      <c r="Q50" s="145">
        <v>0</v>
      </c>
      <c r="R50" s="145">
        <v>4.96</v>
      </c>
      <c r="S50" s="145">
        <v>0</v>
      </c>
      <c r="T50" s="145">
        <v>0</v>
      </c>
      <c r="U50" s="145">
        <v>0</v>
      </c>
      <c r="V50" s="145">
        <v>140.09</v>
      </c>
      <c r="W50" s="145">
        <v>241</v>
      </c>
      <c r="X50" s="145">
        <v>128.53</v>
      </c>
      <c r="Y50" s="145">
        <v>0</v>
      </c>
      <c r="Z50" s="145">
        <v>0</v>
      </c>
      <c r="AA50" s="179"/>
    </row>
    <row r="51" s="140" customFormat="1" ht="15.6" spans="1:27">
      <c r="A51" s="145" t="s">
        <v>28</v>
      </c>
      <c r="B51" s="156">
        <f t="shared" si="8"/>
        <v>2115.78</v>
      </c>
      <c r="C51" s="155">
        <f>B51/B53*100</f>
        <v>43.4900830385371</v>
      </c>
      <c r="D51" s="155">
        <v>-16.5237770211356</v>
      </c>
      <c r="E51" s="145">
        <v>936</v>
      </c>
      <c r="F51" s="145">
        <v>340.83</v>
      </c>
      <c r="G51" s="145">
        <v>87</v>
      </c>
      <c r="H51" s="145">
        <v>29.96</v>
      </c>
      <c r="I51" s="145">
        <v>1486</v>
      </c>
      <c r="J51" s="145">
        <v>17.83</v>
      </c>
      <c r="K51" s="145">
        <v>1</v>
      </c>
      <c r="L51" s="145">
        <v>0.11</v>
      </c>
      <c r="M51" s="145">
        <v>2510</v>
      </c>
      <c r="N51" s="145">
        <v>388.73</v>
      </c>
      <c r="O51" s="145">
        <v>2</v>
      </c>
      <c r="P51" s="145">
        <v>3.93</v>
      </c>
      <c r="Q51" s="145">
        <v>6.2</v>
      </c>
      <c r="R51" s="145">
        <v>96.91</v>
      </c>
      <c r="S51" s="145">
        <v>1413.69</v>
      </c>
      <c r="T51" s="145">
        <v>0</v>
      </c>
      <c r="U51" s="145">
        <v>0</v>
      </c>
      <c r="V51" s="145">
        <v>206.32</v>
      </c>
      <c r="W51" s="145">
        <v>1876</v>
      </c>
      <c r="X51" s="145">
        <v>1076.56</v>
      </c>
      <c r="Y51" s="145">
        <v>58.13</v>
      </c>
      <c r="Z51" s="145">
        <v>37.26</v>
      </c>
      <c r="AA51" s="179"/>
    </row>
    <row r="52" s="140" customFormat="1" spans="1:26">
      <c r="A52" s="145" t="s">
        <v>30</v>
      </c>
      <c r="B52" s="156">
        <f t="shared" si="8"/>
        <v>42.8918955471698</v>
      </c>
      <c r="C52" s="155">
        <f>B52/B53*100</f>
        <v>0.881647477065988</v>
      </c>
      <c r="D52" s="156" t="s">
        <v>34</v>
      </c>
      <c r="E52" s="145">
        <v>114</v>
      </c>
      <c r="F52" s="156">
        <v>18.33</v>
      </c>
      <c r="G52" s="145">
        <v>138</v>
      </c>
      <c r="H52" s="156">
        <v>23.9568238490566</v>
      </c>
      <c r="I52" s="145">
        <v>0</v>
      </c>
      <c r="J52" s="145">
        <v>0</v>
      </c>
      <c r="K52" s="145">
        <v>0</v>
      </c>
      <c r="L52" s="145">
        <v>0</v>
      </c>
      <c r="M52" s="145">
        <v>252</v>
      </c>
      <c r="N52" s="156">
        <v>42.2868238490566</v>
      </c>
      <c r="O52" s="145">
        <v>2</v>
      </c>
      <c r="P52" s="145">
        <v>0.1836</v>
      </c>
      <c r="Q52" s="145">
        <v>0</v>
      </c>
      <c r="R52" s="145">
        <v>0</v>
      </c>
      <c r="S52" s="145">
        <v>0</v>
      </c>
      <c r="T52" s="145">
        <v>0</v>
      </c>
      <c r="U52" s="145">
        <v>0</v>
      </c>
      <c r="V52" s="156">
        <v>0.421471698113208</v>
      </c>
      <c r="W52" s="145">
        <v>10</v>
      </c>
      <c r="X52" s="145">
        <v>9.16</v>
      </c>
      <c r="Y52" s="145">
        <v>7.41</v>
      </c>
      <c r="Z52" s="145">
        <v>4.34</v>
      </c>
    </row>
    <row r="53" s="140" customFormat="1" spans="1:26">
      <c r="A53" s="145" t="s">
        <v>35</v>
      </c>
      <c r="B53" s="156">
        <f t="shared" si="8"/>
        <v>4864.97116624307</v>
      </c>
      <c r="C53" s="169"/>
      <c r="D53" s="145">
        <v>-4.53</v>
      </c>
      <c r="E53" s="157">
        <f t="shared" ref="E53:Z53" si="9">SUM(E49:E52)</f>
        <v>6706</v>
      </c>
      <c r="F53" s="156">
        <f t="shared" si="9"/>
        <v>2010.452172</v>
      </c>
      <c r="G53" s="157">
        <f t="shared" si="9"/>
        <v>540</v>
      </c>
      <c r="H53" s="156">
        <f t="shared" si="9"/>
        <v>118.603476849057</v>
      </c>
      <c r="I53" s="157">
        <f t="shared" si="9"/>
        <v>4134</v>
      </c>
      <c r="J53" s="156">
        <f t="shared" si="9"/>
        <v>49.7025</v>
      </c>
      <c r="K53" s="157">
        <f t="shared" si="9"/>
        <v>38</v>
      </c>
      <c r="L53" s="156">
        <f t="shared" si="9"/>
        <v>7.8521</v>
      </c>
      <c r="M53" s="157">
        <f t="shared" si="9"/>
        <v>11418</v>
      </c>
      <c r="N53" s="156">
        <f t="shared" si="9"/>
        <v>2186.61024884906</v>
      </c>
      <c r="O53" s="157">
        <f t="shared" si="9"/>
        <v>16</v>
      </c>
      <c r="P53" s="156">
        <f t="shared" si="9"/>
        <v>24.3536</v>
      </c>
      <c r="Q53" s="156">
        <f t="shared" si="9"/>
        <v>6.4</v>
      </c>
      <c r="R53" s="156">
        <f t="shared" si="9"/>
        <v>217.11</v>
      </c>
      <c r="S53" s="156">
        <f t="shared" si="9"/>
        <v>1436.44</v>
      </c>
      <c r="T53" s="157">
        <f t="shared" si="9"/>
        <v>215326</v>
      </c>
      <c r="U53" s="156">
        <f t="shared" si="9"/>
        <v>557.815845695901</v>
      </c>
      <c r="V53" s="156">
        <f t="shared" si="9"/>
        <v>436.241471698113</v>
      </c>
      <c r="W53" s="157">
        <f t="shared" si="9"/>
        <v>3054</v>
      </c>
      <c r="X53" s="156">
        <f t="shared" si="9"/>
        <v>1760.635855</v>
      </c>
      <c r="Y53" s="156">
        <f t="shared" si="9"/>
        <v>281.4257506</v>
      </c>
      <c r="Z53" s="156">
        <f t="shared" si="9"/>
        <v>171.048046</v>
      </c>
    </row>
    <row r="54" s="140" customFormat="1" ht="20.4" spans="1:26">
      <c r="A54" s="162" t="s">
        <v>40</v>
      </c>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row>
    <row r="55" s="140" customFormat="1" spans="1:26">
      <c r="A55" s="144" t="s">
        <v>2</v>
      </c>
      <c r="B55" s="145" t="s">
        <v>3</v>
      </c>
      <c r="C55" s="146" t="s">
        <v>4</v>
      </c>
      <c r="D55" s="147" t="s">
        <v>5</v>
      </c>
      <c r="E55" s="148" t="s">
        <v>6</v>
      </c>
      <c r="F55" s="148"/>
      <c r="G55" s="148"/>
      <c r="H55" s="148"/>
      <c r="I55" s="148"/>
      <c r="J55" s="148"/>
      <c r="K55" s="148"/>
      <c r="L55" s="148"/>
      <c r="M55" s="148"/>
      <c r="N55" s="148"/>
      <c r="O55" s="145" t="s">
        <v>7</v>
      </c>
      <c r="P55" s="145"/>
      <c r="Q55" s="147" t="s">
        <v>8</v>
      </c>
      <c r="R55" s="147" t="s">
        <v>9</v>
      </c>
      <c r="S55" s="147" t="s">
        <v>10</v>
      </c>
      <c r="T55" s="173" t="s">
        <v>11</v>
      </c>
      <c r="U55" s="174"/>
      <c r="V55" s="147" t="s">
        <v>12</v>
      </c>
      <c r="W55" s="148" t="s">
        <v>13</v>
      </c>
      <c r="X55" s="148" t="s">
        <v>14</v>
      </c>
      <c r="Y55" s="148" t="s">
        <v>15</v>
      </c>
      <c r="Z55" s="148" t="s">
        <v>16</v>
      </c>
    </row>
    <row r="56" s="140" customFormat="1" spans="1:26">
      <c r="A56" s="144"/>
      <c r="B56" s="145"/>
      <c r="C56" s="149"/>
      <c r="D56" s="150"/>
      <c r="E56" s="148" t="s">
        <v>17</v>
      </c>
      <c r="F56" s="148"/>
      <c r="G56" s="151" t="s">
        <v>18</v>
      </c>
      <c r="H56" s="152"/>
      <c r="I56" s="145" t="s">
        <v>19</v>
      </c>
      <c r="J56" s="145"/>
      <c r="K56" s="145" t="s">
        <v>20</v>
      </c>
      <c r="L56" s="145"/>
      <c r="M56" s="145" t="s">
        <v>21</v>
      </c>
      <c r="N56" s="145"/>
      <c r="O56" s="145"/>
      <c r="P56" s="145"/>
      <c r="Q56" s="150"/>
      <c r="R56" s="150"/>
      <c r="S56" s="154"/>
      <c r="T56" s="175"/>
      <c r="U56" s="176"/>
      <c r="V56" s="150"/>
      <c r="W56" s="148"/>
      <c r="X56" s="148"/>
      <c r="Y56" s="148"/>
      <c r="Z56" s="148"/>
    </row>
    <row r="57" s="140" customFormat="1" ht="24" spans="1:26">
      <c r="A57" s="144"/>
      <c r="B57" s="145"/>
      <c r="C57" s="153"/>
      <c r="D57" s="154"/>
      <c r="E57" s="148" t="s">
        <v>22</v>
      </c>
      <c r="F57" s="145" t="s">
        <v>23</v>
      </c>
      <c r="G57" s="148" t="s">
        <v>22</v>
      </c>
      <c r="H57" s="145" t="s">
        <v>23</v>
      </c>
      <c r="I57" s="148" t="s">
        <v>22</v>
      </c>
      <c r="J57" s="145" t="s">
        <v>23</v>
      </c>
      <c r="K57" s="148" t="s">
        <v>22</v>
      </c>
      <c r="L57" s="156" t="s">
        <v>23</v>
      </c>
      <c r="M57" s="148" t="s">
        <v>22</v>
      </c>
      <c r="N57" s="145" t="s">
        <v>23</v>
      </c>
      <c r="O57" s="148" t="s">
        <v>24</v>
      </c>
      <c r="P57" s="145" t="s">
        <v>23</v>
      </c>
      <c r="Q57" s="154"/>
      <c r="R57" s="154"/>
      <c r="S57" s="148" t="s">
        <v>23</v>
      </c>
      <c r="T57" s="148" t="s">
        <v>25</v>
      </c>
      <c r="U57" s="148" t="s">
        <v>23</v>
      </c>
      <c r="V57" s="154"/>
      <c r="W57" s="148"/>
      <c r="X57" s="148"/>
      <c r="Y57" s="148"/>
      <c r="Z57" s="148"/>
    </row>
    <row r="58" s="140" customFormat="1" spans="1:26">
      <c r="A58" s="145" t="s">
        <v>26</v>
      </c>
      <c r="B58" s="156">
        <f t="shared" ref="B58:B61" si="10">N58+P58+Q58+R58+S58+U58+V58</f>
        <v>2405.085404</v>
      </c>
      <c r="C58" s="155">
        <f>B58/B61*100</f>
        <v>55.7415901852844</v>
      </c>
      <c r="D58" s="165">
        <v>2.50571452795042</v>
      </c>
      <c r="E58" s="166">
        <v>5635</v>
      </c>
      <c r="F58" s="167">
        <v>2006.849918</v>
      </c>
      <c r="G58" s="101">
        <v>149</v>
      </c>
      <c r="H58" s="167">
        <v>46.251086</v>
      </c>
      <c r="I58" s="101">
        <v>5942</v>
      </c>
      <c r="J58" s="167">
        <v>71.2205</v>
      </c>
      <c r="K58" s="101">
        <v>31</v>
      </c>
      <c r="L58" s="167">
        <v>5.9725</v>
      </c>
      <c r="M58" s="166">
        <v>11757</v>
      </c>
      <c r="N58" s="167">
        <v>2130.294004</v>
      </c>
      <c r="O58" s="101">
        <v>3</v>
      </c>
      <c r="P58" s="167">
        <v>32.92</v>
      </c>
      <c r="Q58" s="101">
        <v>0.01</v>
      </c>
      <c r="R58" s="167">
        <v>42.71</v>
      </c>
      <c r="S58" s="167">
        <v>8.0814</v>
      </c>
      <c r="T58" s="166">
        <v>0</v>
      </c>
      <c r="U58" s="166">
        <v>0</v>
      </c>
      <c r="V58" s="167">
        <v>191.07</v>
      </c>
      <c r="W58" s="101">
        <v>1750</v>
      </c>
      <c r="X58" s="177">
        <v>979.383436</v>
      </c>
      <c r="Y58" s="177">
        <v>300.183538</v>
      </c>
      <c r="Z58" s="177">
        <v>172.045275</v>
      </c>
    </row>
    <row r="59" s="140" customFormat="1" spans="1:26">
      <c r="A59" s="145" t="s">
        <v>27</v>
      </c>
      <c r="B59" s="156">
        <f t="shared" si="10"/>
        <v>1230.32</v>
      </c>
      <c r="C59" s="155">
        <f>B59/B61*100</f>
        <v>28.5145771217524</v>
      </c>
      <c r="D59" s="156">
        <v>4.66176670749966</v>
      </c>
      <c r="E59" s="145">
        <v>4042</v>
      </c>
      <c r="F59" s="145">
        <v>1011.59</v>
      </c>
      <c r="G59" s="170">
        <v>180</v>
      </c>
      <c r="H59" s="145">
        <v>30.67</v>
      </c>
      <c r="I59" s="170">
        <v>747</v>
      </c>
      <c r="J59" s="145">
        <v>8.95</v>
      </c>
      <c r="K59" s="170">
        <v>0</v>
      </c>
      <c r="L59" s="145">
        <v>0</v>
      </c>
      <c r="M59" s="170">
        <v>4969</v>
      </c>
      <c r="N59" s="145">
        <v>1051.21</v>
      </c>
      <c r="O59" s="170">
        <v>16</v>
      </c>
      <c r="P59" s="145">
        <v>127.83</v>
      </c>
      <c r="Q59" s="145">
        <v>0</v>
      </c>
      <c r="R59" s="145">
        <v>23.04</v>
      </c>
      <c r="S59" s="145">
        <v>0</v>
      </c>
      <c r="T59" s="170">
        <v>0</v>
      </c>
      <c r="U59" s="145">
        <v>0</v>
      </c>
      <c r="V59" s="145">
        <v>28.24</v>
      </c>
      <c r="W59" s="145">
        <v>901</v>
      </c>
      <c r="X59" s="145">
        <v>565.96</v>
      </c>
      <c r="Y59" s="145">
        <v>0</v>
      </c>
      <c r="Z59" s="145">
        <v>0</v>
      </c>
    </row>
    <row r="60" s="140" customFormat="1" spans="1:26">
      <c r="A60" s="145" t="s">
        <v>32</v>
      </c>
      <c r="B60" s="156">
        <f t="shared" si="10"/>
        <v>679.3</v>
      </c>
      <c r="C60" s="155">
        <f>B60/B61*100</f>
        <v>15.7438326929632</v>
      </c>
      <c r="D60" s="156">
        <v>-33.07</v>
      </c>
      <c r="E60" s="145">
        <v>9</v>
      </c>
      <c r="F60" s="145">
        <v>4.3</v>
      </c>
      <c r="G60" s="170">
        <v>0</v>
      </c>
      <c r="H60" s="145">
        <v>0</v>
      </c>
      <c r="I60" s="170">
        <v>0</v>
      </c>
      <c r="J60" s="145">
        <v>0</v>
      </c>
      <c r="K60" s="170">
        <v>0</v>
      </c>
      <c r="L60" s="145">
        <v>0</v>
      </c>
      <c r="M60" s="170">
        <v>9</v>
      </c>
      <c r="N60" s="172">
        <v>4.3</v>
      </c>
      <c r="O60" s="170">
        <v>0</v>
      </c>
      <c r="P60" s="145">
        <v>0</v>
      </c>
      <c r="Q60" s="145">
        <v>0</v>
      </c>
      <c r="R60" s="145">
        <v>0</v>
      </c>
      <c r="S60" s="156">
        <v>675</v>
      </c>
      <c r="T60" s="170">
        <v>0</v>
      </c>
      <c r="U60" s="145">
        <v>0</v>
      </c>
      <c r="V60" s="145">
        <v>0</v>
      </c>
      <c r="W60" s="145">
        <v>11137</v>
      </c>
      <c r="X60" s="145">
        <v>540</v>
      </c>
      <c r="Y60" s="145">
        <v>0</v>
      </c>
      <c r="Z60" s="145">
        <v>0</v>
      </c>
    </row>
    <row r="61" s="140" customFormat="1" spans="1:26">
      <c r="A61" s="145" t="s">
        <v>35</v>
      </c>
      <c r="B61" s="156">
        <f t="shared" si="10"/>
        <v>4314.705404</v>
      </c>
      <c r="C61" s="169"/>
      <c r="D61" s="156">
        <v>-4.9</v>
      </c>
      <c r="E61" s="157">
        <f t="shared" ref="E61:Z61" si="11">SUM(E58:E60)</f>
        <v>9686</v>
      </c>
      <c r="F61" s="156">
        <f t="shared" si="11"/>
        <v>3022.739918</v>
      </c>
      <c r="G61" s="157">
        <f t="shared" si="11"/>
        <v>329</v>
      </c>
      <c r="H61" s="156">
        <f t="shared" si="11"/>
        <v>76.921086</v>
      </c>
      <c r="I61" s="157">
        <f t="shared" si="11"/>
        <v>6689</v>
      </c>
      <c r="J61" s="156">
        <f t="shared" si="11"/>
        <v>80.1705</v>
      </c>
      <c r="K61" s="157">
        <f t="shared" si="11"/>
        <v>31</v>
      </c>
      <c r="L61" s="156">
        <f t="shared" si="11"/>
        <v>5.9725</v>
      </c>
      <c r="M61" s="157">
        <f t="shared" si="11"/>
        <v>16735</v>
      </c>
      <c r="N61" s="156">
        <f t="shared" si="11"/>
        <v>3185.804004</v>
      </c>
      <c r="O61" s="157">
        <f t="shared" si="11"/>
        <v>19</v>
      </c>
      <c r="P61" s="156">
        <f t="shared" si="11"/>
        <v>160.75</v>
      </c>
      <c r="Q61" s="156">
        <f t="shared" si="11"/>
        <v>0.01</v>
      </c>
      <c r="R61" s="156">
        <f t="shared" si="11"/>
        <v>65.75</v>
      </c>
      <c r="S61" s="156">
        <f t="shared" si="11"/>
        <v>683.0814</v>
      </c>
      <c r="T61" s="157">
        <f t="shared" si="11"/>
        <v>0</v>
      </c>
      <c r="U61" s="156">
        <f t="shared" si="11"/>
        <v>0</v>
      </c>
      <c r="V61" s="156">
        <f t="shared" si="11"/>
        <v>219.31</v>
      </c>
      <c r="W61" s="157">
        <f t="shared" si="11"/>
        <v>13788</v>
      </c>
      <c r="X61" s="156">
        <f t="shared" si="11"/>
        <v>2085.343436</v>
      </c>
      <c r="Y61" s="156">
        <f t="shared" si="11"/>
        <v>300.183538</v>
      </c>
      <c r="Z61" s="156">
        <f t="shared" si="11"/>
        <v>172.045275</v>
      </c>
    </row>
    <row r="62" s="140" customFormat="1" ht="20.4" spans="1:26">
      <c r="A62" s="162" t="s">
        <v>41</v>
      </c>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row r="63" s="140" customFormat="1" spans="1:26">
      <c r="A63" s="144" t="s">
        <v>2</v>
      </c>
      <c r="B63" s="145" t="s">
        <v>3</v>
      </c>
      <c r="C63" s="146" t="s">
        <v>4</v>
      </c>
      <c r="D63" s="147" t="s">
        <v>5</v>
      </c>
      <c r="E63" s="148" t="s">
        <v>6</v>
      </c>
      <c r="F63" s="148"/>
      <c r="G63" s="148"/>
      <c r="H63" s="148"/>
      <c r="I63" s="148"/>
      <c r="J63" s="148"/>
      <c r="K63" s="148"/>
      <c r="L63" s="148"/>
      <c r="M63" s="148"/>
      <c r="N63" s="148"/>
      <c r="O63" s="145" t="s">
        <v>7</v>
      </c>
      <c r="P63" s="145"/>
      <c r="Q63" s="147" t="s">
        <v>8</v>
      </c>
      <c r="R63" s="147" t="s">
        <v>9</v>
      </c>
      <c r="S63" s="147" t="s">
        <v>10</v>
      </c>
      <c r="T63" s="173" t="s">
        <v>11</v>
      </c>
      <c r="U63" s="174"/>
      <c r="V63" s="147" t="s">
        <v>12</v>
      </c>
      <c r="W63" s="148" t="s">
        <v>13</v>
      </c>
      <c r="X63" s="148" t="s">
        <v>14</v>
      </c>
      <c r="Y63" s="148" t="s">
        <v>15</v>
      </c>
      <c r="Z63" s="148" t="s">
        <v>16</v>
      </c>
    </row>
    <row r="64" s="140" customFormat="1" spans="1:26">
      <c r="A64" s="144"/>
      <c r="B64" s="145"/>
      <c r="C64" s="149"/>
      <c r="D64" s="150"/>
      <c r="E64" s="148" t="s">
        <v>17</v>
      </c>
      <c r="F64" s="148"/>
      <c r="G64" s="151" t="s">
        <v>18</v>
      </c>
      <c r="H64" s="152"/>
      <c r="I64" s="145" t="s">
        <v>19</v>
      </c>
      <c r="J64" s="145"/>
      <c r="K64" s="145" t="s">
        <v>20</v>
      </c>
      <c r="L64" s="145"/>
      <c r="M64" s="145" t="s">
        <v>21</v>
      </c>
      <c r="N64" s="145"/>
      <c r="O64" s="145"/>
      <c r="P64" s="145"/>
      <c r="Q64" s="150"/>
      <c r="R64" s="150"/>
      <c r="S64" s="154"/>
      <c r="T64" s="175"/>
      <c r="U64" s="176"/>
      <c r="V64" s="150"/>
      <c r="W64" s="148"/>
      <c r="X64" s="148"/>
      <c r="Y64" s="148"/>
      <c r="Z64" s="148"/>
    </row>
    <row r="65" s="140" customFormat="1" ht="24" spans="1:26">
      <c r="A65" s="144"/>
      <c r="B65" s="145"/>
      <c r="C65" s="153"/>
      <c r="D65" s="154"/>
      <c r="E65" s="148" t="s">
        <v>22</v>
      </c>
      <c r="F65" s="145" t="s">
        <v>23</v>
      </c>
      <c r="G65" s="148" t="s">
        <v>22</v>
      </c>
      <c r="H65" s="145" t="s">
        <v>23</v>
      </c>
      <c r="I65" s="148" t="s">
        <v>22</v>
      </c>
      <c r="J65" s="145" t="s">
        <v>23</v>
      </c>
      <c r="K65" s="148" t="s">
        <v>22</v>
      </c>
      <c r="L65" s="156" t="s">
        <v>23</v>
      </c>
      <c r="M65" s="148" t="s">
        <v>22</v>
      </c>
      <c r="N65" s="145" t="s">
        <v>23</v>
      </c>
      <c r="O65" s="148" t="s">
        <v>24</v>
      </c>
      <c r="P65" s="145" t="s">
        <v>23</v>
      </c>
      <c r="Q65" s="154"/>
      <c r="R65" s="154"/>
      <c r="S65" s="148" t="s">
        <v>23</v>
      </c>
      <c r="T65" s="148" t="s">
        <v>25</v>
      </c>
      <c r="U65" s="148" t="s">
        <v>23</v>
      </c>
      <c r="V65" s="154"/>
      <c r="W65" s="148"/>
      <c r="X65" s="148"/>
      <c r="Y65" s="148"/>
      <c r="Z65" s="148"/>
    </row>
    <row r="66" s="140" customFormat="1" spans="1:26">
      <c r="A66" s="145" t="s">
        <v>26</v>
      </c>
      <c r="B66" s="156">
        <f t="shared" ref="B66:B69" si="12">N66+P66+Q66+R66+S66+U66+V66</f>
        <v>1698.95960579049</v>
      </c>
      <c r="C66" s="155">
        <f>B66/B69*100</f>
        <v>54.1692780340116</v>
      </c>
      <c r="D66" s="155">
        <v>29.4939477991046</v>
      </c>
      <c r="E66" s="181">
        <v>2375</v>
      </c>
      <c r="F66" s="62">
        <v>900.913311</v>
      </c>
      <c r="G66" s="181">
        <v>72</v>
      </c>
      <c r="H66" s="62">
        <v>21.700232</v>
      </c>
      <c r="I66" s="181">
        <v>3308</v>
      </c>
      <c r="J66" s="62">
        <v>39.7206</v>
      </c>
      <c r="K66" s="181">
        <v>33</v>
      </c>
      <c r="L66" s="62">
        <v>6.1887</v>
      </c>
      <c r="M66" s="190">
        <v>5788</v>
      </c>
      <c r="N66" s="191">
        <v>968.522843</v>
      </c>
      <c r="O66" s="70">
        <v>3</v>
      </c>
      <c r="P66" s="70">
        <v>2.36</v>
      </c>
      <c r="Q66" s="70">
        <v>0.01</v>
      </c>
      <c r="R66" s="70">
        <v>56.08</v>
      </c>
      <c r="S66" s="62">
        <v>48.85</v>
      </c>
      <c r="T66" s="70">
        <v>186307</v>
      </c>
      <c r="U66" s="62">
        <v>542.716762790491</v>
      </c>
      <c r="V66" s="70">
        <v>80.42</v>
      </c>
      <c r="W66" s="193">
        <v>668</v>
      </c>
      <c r="X66" s="67">
        <v>378.600859</v>
      </c>
      <c r="Y66" s="62">
        <v>123.558614</v>
      </c>
      <c r="Z66" s="62">
        <v>73.627863</v>
      </c>
    </row>
    <row r="67" s="140" customFormat="1" spans="1:26">
      <c r="A67" s="145" t="s">
        <v>27</v>
      </c>
      <c r="B67" s="156">
        <f t="shared" si="12"/>
        <v>376.37</v>
      </c>
      <c r="C67" s="155">
        <f>B67/B69*100</f>
        <v>12.0001035364081</v>
      </c>
      <c r="D67" s="155">
        <v>-6.23100303951368</v>
      </c>
      <c r="E67" s="145">
        <v>986</v>
      </c>
      <c r="F67" s="145">
        <v>195.18</v>
      </c>
      <c r="G67" s="145">
        <v>256</v>
      </c>
      <c r="H67" s="145">
        <v>45.74</v>
      </c>
      <c r="I67" s="145">
        <v>129</v>
      </c>
      <c r="J67" s="145">
        <v>1.54</v>
      </c>
      <c r="K67" s="145">
        <v>0</v>
      </c>
      <c r="L67" s="145">
        <v>0</v>
      </c>
      <c r="M67" s="145">
        <v>1371</v>
      </c>
      <c r="N67" s="145">
        <v>242.46</v>
      </c>
      <c r="O67" s="145">
        <v>1</v>
      </c>
      <c r="P67" s="145">
        <v>0.6</v>
      </c>
      <c r="Q67" s="145">
        <v>0</v>
      </c>
      <c r="R67" s="145">
        <v>29.11</v>
      </c>
      <c r="S67" s="145">
        <v>0</v>
      </c>
      <c r="T67" s="145">
        <v>0</v>
      </c>
      <c r="U67" s="145">
        <v>0</v>
      </c>
      <c r="V67" s="145">
        <v>104.2</v>
      </c>
      <c r="W67" s="145">
        <v>762</v>
      </c>
      <c r="X67" s="145">
        <v>171.19</v>
      </c>
      <c r="Y67" s="145">
        <v>0</v>
      </c>
      <c r="Z67" s="145">
        <v>0</v>
      </c>
    </row>
    <row r="68" s="140" customFormat="1" spans="1:26">
      <c r="A68" s="145" t="s">
        <v>28</v>
      </c>
      <c r="B68" s="156">
        <f t="shared" si="12"/>
        <v>1061.06</v>
      </c>
      <c r="C68" s="155">
        <f>B68/B69*100</f>
        <v>33.8306184295803</v>
      </c>
      <c r="D68" s="156">
        <v>135.289160901189</v>
      </c>
      <c r="E68" s="145">
        <v>125</v>
      </c>
      <c r="F68" s="145">
        <v>61.34</v>
      </c>
      <c r="G68" s="145">
        <v>57</v>
      </c>
      <c r="H68" s="145">
        <v>11.56</v>
      </c>
      <c r="I68" s="145">
        <v>1032</v>
      </c>
      <c r="J68" s="192">
        <v>12.37</v>
      </c>
      <c r="K68" s="145">
        <v>2</v>
      </c>
      <c r="L68" s="145">
        <v>0.22</v>
      </c>
      <c r="M68" s="145">
        <v>1216</v>
      </c>
      <c r="N68" s="145">
        <v>85.49</v>
      </c>
      <c r="O68" s="145">
        <v>0</v>
      </c>
      <c r="P68" s="145">
        <v>0</v>
      </c>
      <c r="Q68" s="145">
        <v>0</v>
      </c>
      <c r="R68" s="145">
        <v>11.05</v>
      </c>
      <c r="S68" s="145">
        <v>943.71</v>
      </c>
      <c r="T68" s="145">
        <v>0</v>
      </c>
      <c r="U68" s="145">
        <v>0</v>
      </c>
      <c r="V68" s="145">
        <v>20.81</v>
      </c>
      <c r="W68" s="145">
        <v>1225</v>
      </c>
      <c r="X68" s="145">
        <v>262.09</v>
      </c>
      <c r="Y68" s="145">
        <v>10.48</v>
      </c>
      <c r="Z68" s="145">
        <v>5.81</v>
      </c>
    </row>
    <row r="69" s="140" customFormat="1" spans="1:26">
      <c r="A69" s="145" t="s">
        <v>35</v>
      </c>
      <c r="B69" s="156">
        <f t="shared" si="12"/>
        <v>3136.38960579049</v>
      </c>
      <c r="C69" s="169"/>
      <c r="D69" s="145">
        <v>44.18</v>
      </c>
      <c r="E69" s="157">
        <f t="shared" ref="E69:Z69" si="13">SUM(E66:E68)</f>
        <v>3486</v>
      </c>
      <c r="F69" s="156">
        <f t="shared" si="13"/>
        <v>1157.433311</v>
      </c>
      <c r="G69" s="157">
        <f t="shared" si="13"/>
        <v>385</v>
      </c>
      <c r="H69" s="156">
        <f t="shared" si="13"/>
        <v>79.000232</v>
      </c>
      <c r="I69" s="157">
        <f t="shared" si="13"/>
        <v>4469</v>
      </c>
      <c r="J69" s="156">
        <f t="shared" si="13"/>
        <v>53.6306</v>
      </c>
      <c r="K69" s="157">
        <f t="shared" si="13"/>
        <v>35</v>
      </c>
      <c r="L69" s="156">
        <f t="shared" si="13"/>
        <v>6.4087</v>
      </c>
      <c r="M69" s="157">
        <f t="shared" si="13"/>
        <v>8375</v>
      </c>
      <c r="N69" s="156">
        <f t="shared" si="13"/>
        <v>1296.472843</v>
      </c>
      <c r="O69" s="157">
        <f t="shared" si="13"/>
        <v>4</v>
      </c>
      <c r="P69" s="156">
        <f t="shared" si="13"/>
        <v>2.96</v>
      </c>
      <c r="Q69" s="156">
        <f t="shared" si="13"/>
        <v>0.01</v>
      </c>
      <c r="R69" s="156">
        <f t="shared" si="13"/>
        <v>96.24</v>
      </c>
      <c r="S69" s="156">
        <f t="shared" si="13"/>
        <v>992.56</v>
      </c>
      <c r="T69" s="157">
        <f t="shared" si="13"/>
        <v>186307</v>
      </c>
      <c r="U69" s="156">
        <f t="shared" si="13"/>
        <v>542.716762790491</v>
      </c>
      <c r="V69" s="156">
        <f t="shared" si="13"/>
        <v>205.43</v>
      </c>
      <c r="W69" s="157">
        <f t="shared" si="13"/>
        <v>2655</v>
      </c>
      <c r="X69" s="156">
        <f t="shared" si="13"/>
        <v>811.880859</v>
      </c>
      <c r="Y69" s="156">
        <f t="shared" si="13"/>
        <v>134.038614</v>
      </c>
      <c r="Z69" s="156">
        <f t="shared" si="13"/>
        <v>79.437863</v>
      </c>
    </row>
    <row r="70" s="140" customFormat="1" ht="20.4" spans="1:26">
      <c r="A70" s="162" t="s">
        <v>42</v>
      </c>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row>
    <row r="71" s="140" customFormat="1" spans="1:26">
      <c r="A71" s="144" t="s">
        <v>2</v>
      </c>
      <c r="B71" s="145" t="s">
        <v>3</v>
      </c>
      <c r="C71" s="146" t="s">
        <v>4</v>
      </c>
      <c r="D71" s="147" t="s">
        <v>5</v>
      </c>
      <c r="E71" s="148" t="s">
        <v>6</v>
      </c>
      <c r="F71" s="148"/>
      <c r="G71" s="148"/>
      <c r="H71" s="148"/>
      <c r="I71" s="148"/>
      <c r="J71" s="148"/>
      <c r="K71" s="148"/>
      <c r="L71" s="148"/>
      <c r="M71" s="148"/>
      <c r="N71" s="148"/>
      <c r="O71" s="145" t="s">
        <v>7</v>
      </c>
      <c r="P71" s="145"/>
      <c r="Q71" s="147" t="s">
        <v>8</v>
      </c>
      <c r="R71" s="147" t="s">
        <v>9</v>
      </c>
      <c r="S71" s="147" t="s">
        <v>10</v>
      </c>
      <c r="T71" s="173" t="s">
        <v>11</v>
      </c>
      <c r="U71" s="174"/>
      <c r="V71" s="147" t="s">
        <v>12</v>
      </c>
      <c r="W71" s="148" t="s">
        <v>13</v>
      </c>
      <c r="X71" s="148" t="s">
        <v>14</v>
      </c>
      <c r="Y71" s="148" t="s">
        <v>15</v>
      </c>
      <c r="Z71" s="148" t="s">
        <v>16</v>
      </c>
    </row>
    <row r="72" s="140" customFormat="1" spans="1:26">
      <c r="A72" s="144"/>
      <c r="B72" s="145"/>
      <c r="C72" s="149"/>
      <c r="D72" s="150"/>
      <c r="E72" s="148" t="s">
        <v>17</v>
      </c>
      <c r="F72" s="148"/>
      <c r="G72" s="151" t="s">
        <v>18</v>
      </c>
      <c r="H72" s="152"/>
      <c r="I72" s="145" t="s">
        <v>19</v>
      </c>
      <c r="J72" s="145"/>
      <c r="K72" s="145" t="s">
        <v>20</v>
      </c>
      <c r="L72" s="145"/>
      <c r="M72" s="145" t="s">
        <v>21</v>
      </c>
      <c r="N72" s="145"/>
      <c r="O72" s="145"/>
      <c r="P72" s="145"/>
      <c r="Q72" s="150"/>
      <c r="R72" s="150"/>
      <c r="S72" s="154"/>
      <c r="T72" s="175"/>
      <c r="U72" s="176"/>
      <c r="V72" s="150"/>
      <c r="W72" s="148"/>
      <c r="X72" s="148"/>
      <c r="Y72" s="148"/>
      <c r="Z72" s="148"/>
    </row>
    <row r="73" s="140" customFormat="1" ht="24" spans="1:26">
      <c r="A73" s="144"/>
      <c r="B73" s="145"/>
      <c r="C73" s="153"/>
      <c r="D73" s="154"/>
      <c r="E73" s="148" t="s">
        <v>22</v>
      </c>
      <c r="F73" s="145" t="s">
        <v>23</v>
      </c>
      <c r="G73" s="148" t="s">
        <v>22</v>
      </c>
      <c r="H73" s="145" t="s">
        <v>23</v>
      </c>
      <c r="I73" s="148" t="s">
        <v>22</v>
      </c>
      <c r="J73" s="145" t="s">
        <v>23</v>
      </c>
      <c r="K73" s="148" t="s">
        <v>22</v>
      </c>
      <c r="L73" s="156" t="s">
        <v>23</v>
      </c>
      <c r="M73" s="148" t="s">
        <v>22</v>
      </c>
      <c r="N73" s="145" t="s">
        <v>23</v>
      </c>
      <c r="O73" s="148" t="s">
        <v>24</v>
      </c>
      <c r="P73" s="145" t="s">
        <v>23</v>
      </c>
      <c r="Q73" s="154"/>
      <c r="R73" s="154"/>
      <c r="S73" s="148" t="s">
        <v>23</v>
      </c>
      <c r="T73" s="148" t="s">
        <v>25</v>
      </c>
      <c r="U73" s="148" t="s">
        <v>23</v>
      </c>
      <c r="V73" s="154"/>
      <c r="W73" s="148"/>
      <c r="X73" s="148"/>
      <c r="Y73" s="148"/>
      <c r="Z73" s="148"/>
    </row>
    <row r="74" s="140" customFormat="1" spans="1:26">
      <c r="A74" s="145" t="s">
        <v>26</v>
      </c>
      <c r="B74" s="156">
        <f t="shared" ref="B74:B76" si="14">N74+P74+Q74+R74+S74+U74+V74</f>
        <v>4454.341767</v>
      </c>
      <c r="C74" s="155">
        <f>B74/B76*100</f>
        <v>86.4252527147134</v>
      </c>
      <c r="D74" s="165">
        <v>4.52844588882594</v>
      </c>
      <c r="E74" s="166">
        <v>10019</v>
      </c>
      <c r="F74" s="167">
        <v>3977.416427</v>
      </c>
      <c r="G74" s="101">
        <v>438</v>
      </c>
      <c r="H74" s="167">
        <v>144.55026</v>
      </c>
      <c r="I74" s="101">
        <v>7356</v>
      </c>
      <c r="J74" s="167">
        <v>90.43408</v>
      </c>
      <c r="K74" s="101">
        <v>28</v>
      </c>
      <c r="L74" s="167">
        <v>3.681</v>
      </c>
      <c r="M74" s="166">
        <v>17841</v>
      </c>
      <c r="N74" s="167">
        <v>4216.081767</v>
      </c>
      <c r="O74" s="101">
        <v>13</v>
      </c>
      <c r="P74" s="167">
        <v>17.35</v>
      </c>
      <c r="Q74" s="167">
        <v>-0.29</v>
      </c>
      <c r="R74" s="167">
        <v>59.56</v>
      </c>
      <c r="S74" s="166">
        <v>0</v>
      </c>
      <c r="T74" s="166">
        <v>0</v>
      </c>
      <c r="U74" s="166">
        <v>0</v>
      </c>
      <c r="V74" s="167">
        <v>161.64</v>
      </c>
      <c r="W74" s="101">
        <v>3224</v>
      </c>
      <c r="X74" s="177">
        <v>1943.959301</v>
      </c>
      <c r="Y74" s="177">
        <v>520.468319</v>
      </c>
      <c r="Z74" s="177">
        <v>332.009009</v>
      </c>
    </row>
    <row r="75" s="140" customFormat="1" spans="1:26">
      <c r="A75" s="145" t="s">
        <v>27</v>
      </c>
      <c r="B75" s="156">
        <f t="shared" si="14"/>
        <v>699.64</v>
      </c>
      <c r="C75" s="155">
        <f>B75/B76*100</f>
        <v>13.5747472852866</v>
      </c>
      <c r="D75" s="156">
        <v>0.0815368990229786</v>
      </c>
      <c r="E75" s="145">
        <v>3391</v>
      </c>
      <c r="F75" s="156">
        <v>623.11</v>
      </c>
      <c r="G75" s="157">
        <v>141</v>
      </c>
      <c r="H75" s="156">
        <v>25.7</v>
      </c>
      <c r="I75" s="145">
        <v>388</v>
      </c>
      <c r="J75" s="145">
        <v>4.66</v>
      </c>
      <c r="K75" s="145">
        <v>0</v>
      </c>
      <c r="L75" s="145">
        <v>0</v>
      </c>
      <c r="M75" s="145">
        <v>3920</v>
      </c>
      <c r="N75" s="145">
        <v>653.47</v>
      </c>
      <c r="O75" s="145">
        <v>0</v>
      </c>
      <c r="P75" s="145">
        <v>0</v>
      </c>
      <c r="Q75" s="145">
        <v>0</v>
      </c>
      <c r="R75" s="145">
        <v>5.3</v>
      </c>
      <c r="S75" s="145">
        <v>0</v>
      </c>
      <c r="T75" s="145">
        <v>0</v>
      </c>
      <c r="U75" s="145">
        <v>0</v>
      </c>
      <c r="V75" s="145">
        <v>40.87</v>
      </c>
      <c r="W75" s="145">
        <v>641</v>
      </c>
      <c r="X75" s="145">
        <v>294.21</v>
      </c>
      <c r="Y75" s="145">
        <v>0</v>
      </c>
      <c r="Z75" s="145">
        <v>0</v>
      </c>
    </row>
    <row r="76" s="140" customFormat="1" spans="1:26">
      <c r="A76" s="145" t="s">
        <v>35</v>
      </c>
      <c r="B76" s="156">
        <f t="shared" si="14"/>
        <v>5153.981767</v>
      </c>
      <c r="C76" s="169"/>
      <c r="D76" s="145">
        <v>3.9</v>
      </c>
      <c r="E76" s="157">
        <f t="shared" ref="E76:Z76" si="15">SUM(E74:E75)</f>
        <v>13410</v>
      </c>
      <c r="F76" s="156">
        <f t="shared" si="15"/>
        <v>4600.526427</v>
      </c>
      <c r="G76" s="157">
        <f t="shared" si="15"/>
        <v>579</v>
      </c>
      <c r="H76" s="156">
        <f t="shared" si="15"/>
        <v>170.25026</v>
      </c>
      <c r="I76" s="157">
        <f t="shared" si="15"/>
        <v>7744</v>
      </c>
      <c r="J76" s="156">
        <f t="shared" si="15"/>
        <v>95.09408</v>
      </c>
      <c r="K76" s="157">
        <f t="shared" si="15"/>
        <v>28</v>
      </c>
      <c r="L76" s="156">
        <f t="shared" si="15"/>
        <v>3.681</v>
      </c>
      <c r="M76" s="157">
        <f t="shared" si="15"/>
        <v>21761</v>
      </c>
      <c r="N76" s="156">
        <f t="shared" si="15"/>
        <v>4869.551767</v>
      </c>
      <c r="O76" s="157">
        <f t="shared" si="15"/>
        <v>13</v>
      </c>
      <c r="P76" s="156">
        <f t="shared" si="15"/>
        <v>17.35</v>
      </c>
      <c r="Q76" s="156">
        <f t="shared" si="15"/>
        <v>-0.29</v>
      </c>
      <c r="R76" s="156">
        <f t="shared" si="15"/>
        <v>64.86</v>
      </c>
      <c r="S76" s="157">
        <f t="shared" si="15"/>
        <v>0</v>
      </c>
      <c r="T76" s="156">
        <f t="shared" si="15"/>
        <v>0</v>
      </c>
      <c r="U76" s="156">
        <f t="shared" si="15"/>
        <v>0</v>
      </c>
      <c r="V76" s="156">
        <f t="shared" si="15"/>
        <v>202.51</v>
      </c>
      <c r="W76" s="157">
        <f t="shared" si="15"/>
        <v>3865</v>
      </c>
      <c r="X76" s="156">
        <f t="shared" si="15"/>
        <v>2238.169301</v>
      </c>
      <c r="Y76" s="156">
        <f t="shared" si="15"/>
        <v>520.468319</v>
      </c>
      <c r="Z76" s="156">
        <f t="shared" si="15"/>
        <v>332.009009</v>
      </c>
    </row>
    <row r="77" s="140" customFormat="1" ht="20.4" spans="1:26">
      <c r="A77" s="162" t="s">
        <v>43</v>
      </c>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row>
    <row r="78" s="140" customFormat="1" spans="1:26">
      <c r="A78" s="144" t="s">
        <v>2</v>
      </c>
      <c r="B78" s="145" t="s">
        <v>3</v>
      </c>
      <c r="C78" s="146" t="s">
        <v>4</v>
      </c>
      <c r="D78" s="147" t="s">
        <v>5</v>
      </c>
      <c r="E78" s="148" t="s">
        <v>6</v>
      </c>
      <c r="F78" s="148"/>
      <c r="G78" s="148"/>
      <c r="H78" s="148"/>
      <c r="I78" s="148"/>
      <c r="J78" s="148"/>
      <c r="K78" s="148"/>
      <c r="L78" s="148"/>
      <c r="M78" s="148"/>
      <c r="N78" s="148"/>
      <c r="O78" s="145" t="s">
        <v>7</v>
      </c>
      <c r="P78" s="145"/>
      <c r="Q78" s="147" t="s">
        <v>8</v>
      </c>
      <c r="R78" s="147" t="s">
        <v>9</v>
      </c>
      <c r="S78" s="147" t="s">
        <v>10</v>
      </c>
      <c r="T78" s="173" t="s">
        <v>11</v>
      </c>
      <c r="U78" s="174"/>
      <c r="V78" s="147" t="s">
        <v>12</v>
      </c>
      <c r="W78" s="148" t="s">
        <v>13</v>
      </c>
      <c r="X78" s="148" t="s">
        <v>14</v>
      </c>
      <c r="Y78" s="148" t="s">
        <v>15</v>
      </c>
      <c r="Z78" s="148" t="s">
        <v>16</v>
      </c>
    </row>
    <row r="79" s="140" customFormat="1" spans="1:26">
      <c r="A79" s="144"/>
      <c r="B79" s="145"/>
      <c r="C79" s="149"/>
      <c r="D79" s="150"/>
      <c r="E79" s="148" t="s">
        <v>17</v>
      </c>
      <c r="F79" s="148"/>
      <c r="G79" s="151" t="s">
        <v>18</v>
      </c>
      <c r="H79" s="152"/>
      <c r="I79" s="145" t="s">
        <v>19</v>
      </c>
      <c r="J79" s="145"/>
      <c r="K79" s="145" t="s">
        <v>20</v>
      </c>
      <c r="L79" s="145"/>
      <c r="M79" s="145" t="s">
        <v>21</v>
      </c>
      <c r="N79" s="145"/>
      <c r="O79" s="145"/>
      <c r="P79" s="145"/>
      <c r="Q79" s="150"/>
      <c r="R79" s="150"/>
      <c r="S79" s="154"/>
      <c r="T79" s="175"/>
      <c r="U79" s="176"/>
      <c r="V79" s="150"/>
      <c r="W79" s="148"/>
      <c r="X79" s="148"/>
      <c r="Y79" s="148"/>
      <c r="Z79" s="148"/>
    </row>
    <row r="80" s="140" customFormat="1" ht="24" spans="1:26">
      <c r="A80" s="144"/>
      <c r="B80" s="145"/>
      <c r="C80" s="153"/>
      <c r="D80" s="154"/>
      <c r="E80" s="148" t="s">
        <v>22</v>
      </c>
      <c r="F80" s="145" t="s">
        <v>23</v>
      </c>
      <c r="G80" s="148" t="s">
        <v>22</v>
      </c>
      <c r="H80" s="145" t="s">
        <v>23</v>
      </c>
      <c r="I80" s="148" t="s">
        <v>22</v>
      </c>
      <c r="J80" s="145" t="s">
        <v>23</v>
      </c>
      <c r="K80" s="148" t="s">
        <v>22</v>
      </c>
      <c r="L80" s="156" t="s">
        <v>23</v>
      </c>
      <c r="M80" s="148" t="s">
        <v>22</v>
      </c>
      <c r="N80" s="145" t="s">
        <v>23</v>
      </c>
      <c r="O80" s="148" t="s">
        <v>24</v>
      </c>
      <c r="P80" s="145" t="s">
        <v>23</v>
      </c>
      <c r="Q80" s="154"/>
      <c r="R80" s="154"/>
      <c r="S80" s="148" t="s">
        <v>23</v>
      </c>
      <c r="T80" s="148" t="s">
        <v>25</v>
      </c>
      <c r="U80" s="148" t="s">
        <v>23</v>
      </c>
      <c r="V80" s="154"/>
      <c r="W80" s="148"/>
      <c r="X80" s="148"/>
      <c r="Y80" s="148"/>
      <c r="Z80" s="148"/>
    </row>
    <row r="81" s="140" customFormat="1" spans="1:26">
      <c r="A81" s="145" t="s">
        <v>26</v>
      </c>
      <c r="B81" s="156">
        <f t="shared" ref="B81:B89" si="16">N81+P81+Q81+R81+S81+U81+V81</f>
        <v>12685.7972669201</v>
      </c>
      <c r="C81" s="155">
        <f>B81/B89*100</f>
        <v>32.7916304775171</v>
      </c>
      <c r="D81" s="165">
        <v>-0.382071894173768</v>
      </c>
      <c r="E81" s="166">
        <v>29924</v>
      </c>
      <c r="F81" s="167">
        <v>10750.268407</v>
      </c>
      <c r="G81" s="101">
        <v>1081</v>
      </c>
      <c r="H81" s="167">
        <v>373.188699</v>
      </c>
      <c r="I81" s="101">
        <v>3912</v>
      </c>
      <c r="J81" s="167">
        <v>47.907505</v>
      </c>
      <c r="K81" s="101">
        <v>82</v>
      </c>
      <c r="L81" s="167">
        <v>11.994</v>
      </c>
      <c r="M81" s="166">
        <v>34999</v>
      </c>
      <c r="N81" s="167">
        <v>11183.358611</v>
      </c>
      <c r="O81" s="101">
        <v>52</v>
      </c>
      <c r="P81" s="167">
        <v>164.67</v>
      </c>
      <c r="Q81" s="167">
        <v>15.65</v>
      </c>
      <c r="R81" s="167">
        <v>592.27</v>
      </c>
      <c r="S81" s="166">
        <v>0</v>
      </c>
      <c r="T81" s="166">
        <v>288709</v>
      </c>
      <c r="U81" s="166">
        <v>438.148655920149</v>
      </c>
      <c r="V81" s="167">
        <v>291.7</v>
      </c>
      <c r="W81" s="101">
        <v>10993</v>
      </c>
      <c r="X81" s="177">
        <v>9775.256313</v>
      </c>
      <c r="Y81" s="177">
        <v>2395.315445</v>
      </c>
      <c r="Z81" s="177">
        <v>837.933703</v>
      </c>
    </row>
    <row r="82" s="140" customFormat="1" spans="1:26">
      <c r="A82" s="145" t="s">
        <v>27</v>
      </c>
      <c r="B82" s="156">
        <f t="shared" si="16"/>
        <v>6769</v>
      </c>
      <c r="C82" s="155">
        <f>B82/B89*100</f>
        <v>17.4972484607743</v>
      </c>
      <c r="D82" s="156">
        <v>0.846605672078993</v>
      </c>
      <c r="E82" s="145">
        <v>26513</v>
      </c>
      <c r="F82" s="145">
        <v>5311.95</v>
      </c>
      <c r="G82" s="182">
        <v>3636</v>
      </c>
      <c r="H82" s="145">
        <v>660.32</v>
      </c>
      <c r="I82" s="182">
        <v>2137</v>
      </c>
      <c r="J82" s="145">
        <v>25.61</v>
      </c>
      <c r="K82" s="182">
        <v>0</v>
      </c>
      <c r="L82" s="145">
        <v>0</v>
      </c>
      <c r="M82" s="182">
        <v>32286</v>
      </c>
      <c r="N82" s="156">
        <v>5997.88</v>
      </c>
      <c r="O82" s="182">
        <v>568</v>
      </c>
      <c r="P82" s="145">
        <v>133.87</v>
      </c>
      <c r="Q82" s="145">
        <v>7.82</v>
      </c>
      <c r="R82" s="145">
        <v>231.49</v>
      </c>
      <c r="S82" s="145">
        <v>0</v>
      </c>
      <c r="T82" s="182">
        <v>0</v>
      </c>
      <c r="U82" s="145">
        <v>0</v>
      </c>
      <c r="V82" s="145">
        <v>397.94</v>
      </c>
      <c r="W82" s="182">
        <v>5223</v>
      </c>
      <c r="X82" s="145">
        <v>3639.64</v>
      </c>
      <c r="Y82" s="145">
        <v>0</v>
      </c>
      <c r="Z82" s="145">
        <v>0</v>
      </c>
    </row>
    <row r="83" s="140" customFormat="1" spans="1:26">
      <c r="A83" s="145" t="s">
        <v>28</v>
      </c>
      <c r="B83" s="156">
        <f t="shared" si="16"/>
        <v>3391.331</v>
      </c>
      <c r="C83" s="155">
        <f>B83/B89*100</f>
        <v>8.76628174320077</v>
      </c>
      <c r="D83" s="156">
        <v>-7.44588118422777</v>
      </c>
      <c r="E83" s="145">
        <v>3515</v>
      </c>
      <c r="F83" s="145">
        <v>1847.31</v>
      </c>
      <c r="G83" s="182">
        <v>1041</v>
      </c>
      <c r="H83" s="145">
        <v>174.64</v>
      </c>
      <c r="I83" s="182">
        <v>10200</v>
      </c>
      <c r="J83" s="145">
        <v>122.37</v>
      </c>
      <c r="K83" s="182">
        <v>93</v>
      </c>
      <c r="L83" s="145">
        <v>10.42</v>
      </c>
      <c r="M83" s="182">
        <v>14849</v>
      </c>
      <c r="N83" s="156">
        <v>2154.74</v>
      </c>
      <c r="O83" s="182">
        <v>25</v>
      </c>
      <c r="P83" s="145">
        <v>19.42</v>
      </c>
      <c r="Q83" s="145">
        <v>0.011</v>
      </c>
      <c r="R83" s="145">
        <v>174.12</v>
      </c>
      <c r="S83" s="145">
        <v>760.27</v>
      </c>
      <c r="T83" s="182">
        <v>0</v>
      </c>
      <c r="U83" s="145">
        <v>0</v>
      </c>
      <c r="V83" s="145">
        <v>282.77</v>
      </c>
      <c r="W83" s="182">
        <v>4163</v>
      </c>
      <c r="X83" s="145">
        <v>1673.48</v>
      </c>
      <c r="Y83" s="145">
        <v>248.16</v>
      </c>
      <c r="Z83" s="145">
        <v>141.04</v>
      </c>
    </row>
    <row r="84" s="140" customFormat="1" spans="1:26">
      <c r="A84" s="145" t="s">
        <v>29</v>
      </c>
      <c r="B84" s="156">
        <f t="shared" si="16"/>
        <v>2800.08</v>
      </c>
      <c r="C84" s="155">
        <f>B84/B89*100</f>
        <v>7.23795176097574</v>
      </c>
      <c r="D84" s="156">
        <v>23.1329401986781</v>
      </c>
      <c r="E84" s="145">
        <v>3887</v>
      </c>
      <c r="F84" s="145">
        <v>1022.67</v>
      </c>
      <c r="G84" s="182">
        <v>7880</v>
      </c>
      <c r="H84" s="145">
        <v>1658.82</v>
      </c>
      <c r="I84" s="182">
        <v>35</v>
      </c>
      <c r="J84" s="145">
        <v>0.27</v>
      </c>
      <c r="K84" s="182">
        <v>0</v>
      </c>
      <c r="L84" s="145">
        <v>0</v>
      </c>
      <c r="M84" s="182">
        <v>11802</v>
      </c>
      <c r="N84" s="156">
        <v>2681.76</v>
      </c>
      <c r="O84" s="182">
        <v>9</v>
      </c>
      <c r="P84" s="145">
        <v>4.6</v>
      </c>
      <c r="Q84" s="145">
        <v>11.47</v>
      </c>
      <c r="R84" s="145">
        <v>1.77</v>
      </c>
      <c r="S84" s="145">
        <v>0</v>
      </c>
      <c r="T84" s="182">
        <v>0</v>
      </c>
      <c r="U84" s="145">
        <v>0</v>
      </c>
      <c r="V84" s="145">
        <v>100.48</v>
      </c>
      <c r="W84" s="182">
        <v>2678</v>
      </c>
      <c r="X84" s="145">
        <v>1331.02</v>
      </c>
      <c r="Y84" s="145">
        <v>475.14</v>
      </c>
      <c r="Z84" s="145">
        <v>323.07</v>
      </c>
    </row>
    <row r="85" s="140" customFormat="1" spans="1:26">
      <c r="A85" s="145" t="s">
        <v>30</v>
      </c>
      <c r="B85" s="156">
        <f t="shared" si="16"/>
        <v>7024.32777730189</v>
      </c>
      <c r="C85" s="155">
        <f>B85/B89*100</f>
        <v>18.1572475091401</v>
      </c>
      <c r="D85" s="156">
        <v>5.75537689028578</v>
      </c>
      <c r="E85" s="145">
        <v>11272</v>
      </c>
      <c r="F85" s="156">
        <v>2689.14</v>
      </c>
      <c r="G85" s="182">
        <v>22886</v>
      </c>
      <c r="H85" s="156">
        <v>3686.09754669811</v>
      </c>
      <c r="I85" s="182">
        <v>276</v>
      </c>
      <c r="J85" s="145">
        <v>3.96</v>
      </c>
      <c r="K85" s="182">
        <v>0</v>
      </c>
      <c r="L85" s="145">
        <v>0</v>
      </c>
      <c r="M85" s="182">
        <v>34434</v>
      </c>
      <c r="N85" s="156">
        <v>6379.19754669811</v>
      </c>
      <c r="O85" s="182">
        <v>10</v>
      </c>
      <c r="P85" s="145">
        <v>20.88</v>
      </c>
      <c r="Q85" s="145">
        <v>30.53</v>
      </c>
      <c r="R85" s="156">
        <v>480.220504566038</v>
      </c>
      <c r="S85" s="145">
        <v>0</v>
      </c>
      <c r="T85" s="182">
        <v>0</v>
      </c>
      <c r="U85" s="145">
        <v>0</v>
      </c>
      <c r="V85" s="156">
        <v>113.499726037736</v>
      </c>
      <c r="W85" s="182">
        <v>2226</v>
      </c>
      <c r="X85" s="156">
        <v>2897.68</v>
      </c>
      <c r="Y85" s="156">
        <v>960.44</v>
      </c>
      <c r="Z85" s="156">
        <v>470.14</v>
      </c>
    </row>
    <row r="86" s="140" customFormat="1" spans="1:26">
      <c r="A86" s="145" t="s">
        <v>31</v>
      </c>
      <c r="B86" s="156">
        <f t="shared" si="16"/>
        <v>2502.17</v>
      </c>
      <c r="C86" s="155">
        <f>B86/B89*100</f>
        <v>6.4678815454418</v>
      </c>
      <c r="D86" s="156">
        <v>30.3152456395273</v>
      </c>
      <c r="E86" s="145">
        <v>5984</v>
      </c>
      <c r="F86" s="156">
        <v>2245.82</v>
      </c>
      <c r="G86" s="182">
        <v>472</v>
      </c>
      <c r="H86" s="156">
        <v>184.67</v>
      </c>
      <c r="I86" s="182">
        <v>102</v>
      </c>
      <c r="J86" s="145">
        <v>1.13</v>
      </c>
      <c r="K86" s="182">
        <v>0</v>
      </c>
      <c r="L86" s="145">
        <v>0</v>
      </c>
      <c r="M86" s="182">
        <v>6558</v>
      </c>
      <c r="N86" s="156">
        <v>2431.62</v>
      </c>
      <c r="O86" s="182">
        <v>7</v>
      </c>
      <c r="P86" s="145">
        <v>20.97</v>
      </c>
      <c r="Q86" s="145">
        <v>0.06</v>
      </c>
      <c r="R86" s="145">
        <v>22.02</v>
      </c>
      <c r="S86" s="145">
        <v>0</v>
      </c>
      <c r="T86" s="182">
        <v>0</v>
      </c>
      <c r="U86" s="145">
        <v>0</v>
      </c>
      <c r="V86" s="145">
        <v>27.5</v>
      </c>
      <c r="W86" s="182">
        <v>2428</v>
      </c>
      <c r="X86" s="145">
        <v>1085.63</v>
      </c>
      <c r="Y86" s="145">
        <v>245.97</v>
      </c>
      <c r="Z86" s="145">
        <v>130.9</v>
      </c>
    </row>
    <row r="87" s="140" customFormat="1" spans="1:26">
      <c r="A87" s="145" t="s">
        <v>32</v>
      </c>
      <c r="B87" s="156">
        <f t="shared" si="16"/>
        <v>68.46</v>
      </c>
      <c r="C87" s="155">
        <f>B87/B89*100</f>
        <v>0.176962864474015</v>
      </c>
      <c r="D87" s="156" t="s">
        <v>34</v>
      </c>
      <c r="E87" s="145">
        <v>159</v>
      </c>
      <c r="F87" s="156">
        <v>68.46</v>
      </c>
      <c r="G87" s="182">
        <v>0</v>
      </c>
      <c r="H87" s="156">
        <v>0</v>
      </c>
      <c r="I87" s="182">
        <v>0</v>
      </c>
      <c r="J87" s="145">
        <v>0</v>
      </c>
      <c r="K87" s="182">
        <v>0</v>
      </c>
      <c r="L87" s="145">
        <v>0</v>
      </c>
      <c r="M87" s="182">
        <v>159</v>
      </c>
      <c r="N87" s="156">
        <v>68.46</v>
      </c>
      <c r="O87" s="182">
        <v>0</v>
      </c>
      <c r="P87" s="145">
        <v>0</v>
      </c>
      <c r="Q87" s="145">
        <v>0</v>
      </c>
      <c r="R87" s="145">
        <v>0</v>
      </c>
      <c r="S87" s="145">
        <v>0</v>
      </c>
      <c r="T87" s="182">
        <v>0</v>
      </c>
      <c r="U87" s="145">
        <v>0</v>
      </c>
      <c r="V87" s="145">
        <v>0</v>
      </c>
      <c r="W87" s="182">
        <v>210</v>
      </c>
      <c r="X87" s="145">
        <v>14.5</v>
      </c>
      <c r="Y87" s="145">
        <v>0</v>
      </c>
      <c r="Z87" s="145">
        <v>0</v>
      </c>
    </row>
    <row r="88" s="140" customFormat="1" spans="1:26">
      <c r="A88" s="145" t="s">
        <v>33</v>
      </c>
      <c r="B88" s="156">
        <f t="shared" si="16"/>
        <v>3444.9166</v>
      </c>
      <c r="C88" s="155">
        <f>B88/B89*100</f>
        <v>8.90479563847625</v>
      </c>
      <c r="D88" s="156" t="s">
        <v>34</v>
      </c>
      <c r="E88" s="145">
        <v>16407</v>
      </c>
      <c r="F88" s="156">
        <v>3296.95</v>
      </c>
      <c r="G88" s="182">
        <v>0</v>
      </c>
      <c r="H88" s="156">
        <v>0</v>
      </c>
      <c r="I88" s="182">
        <v>0</v>
      </c>
      <c r="J88" s="145">
        <v>0</v>
      </c>
      <c r="K88" s="182">
        <v>0</v>
      </c>
      <c r="L88" s="145">
        <v>0</v>
      </c>
      <c r="M88" s="182">
        <v>16407</v>
      </c>
      <c r="N88" s="156">
        <v>3296.95</v>
      </c>
      <c r="O88" s="182">
        <v>14</v>
      </c>
      <c r="P88" s="145">
        <v>5.88</v>
      </c>
      <c r="Q88" s="145">
        <v>0.9166</v>
      </c>
      <c r="R88" s="145">
        <v>94.58</v>
      </c>
      <c r="S88" s="145">
        <v>0</v>
      </c>
      <c r="T88" s="182">
        <v>0</v>
      </c>
      <c r="U88" s="145">
        <v>0</v>
      </c>
      <c r="V88" s="145">
        <v>46.59</v>
      </c>
      <c r="W88" s="182">
        <v>2226</v>
      </c>
      <c r="X88" s="145">
        <v>1251.24</v>
      </c>
      <c r="Y88" s="145">
        <v>404.59</v>
      </c>
      <c r="Z88" s="145">
        <v>438.1</v>
      </c>
    </row>
    <row r="89" s="140" customFormat="1" spans="1:26">
      <c r="A89" s="145" t="s">
        <v>35</v>
      </c>
      <c r="B89" s="156">
        <f t="shared" si="16"/>
        <v>38686.082644222</v>
      </c>
      <c r="C89" s="169"/>
      <c r="D89" s="156">
        <v>13.99</v>
      </c>
      <c r="E89" s="157">
        <f t="shared" ref="E89:Z89" si="17">SUM(E81:E88)</f>
        <v>97661</v>
      </c>
      <c r="F89" s="156">
        <f t="shared" si="17"/>
        <v>27232.568407</v>
      </c>
      <c r="G89" s="157">
        <f t="shared" si="17"/>
        <v>36996</v>
      </c>
      <c r="H89" s="156">
        <f t="shared" si="17"/>
        <v>6737.73624569811</v>
      </c>
      <c r="I89" s="157">
        <f t="shared" si="17"/>
        <v>16662</v>
      </c>
      <c r="J89" s="156">
        <f t="shared" si="17"/>
        <v>201.247505</v>
      </c>
      <c r="K89" s="157">
        <f t="shared" si="17"/>
        <v>175</v>
      </c>
      <c r="L89" s="156">
        <f t="shared" si="17"/>
        <v>22.414</v>
      </c>
      <c r="M89" s="157">
        <f t="shared" si="17"/>
        <v>151494</v>
      </c>
      <c r="N89" s="156">
        <f t="shared" si="17"/>
        <v>34193.9661576981</v>
      </c>
      <c r="O89" s="157">
        <f t="shared" si="17"/>
        <v>685</v>
      </c>
      <c r="P89" s="156">
        <f t="shared" si="17"/>
        <v>370.29</v>
      </c>
      <c r="Q89" s="156">
        <f t="shared" si="17"/>
        <v>66.4576</v>
      </c>
      <c r="R89" s="156">
        <f t="shared" si="17"/>
        <v>1596.47050456604</v>
      </c>
      <c r="S89" s="156">
        <f t="shared" si="17"/>
        <v>760.27</v>
      </c>
      <c r="T89" s="157">
        <f t="shared" si="17"/>
        <v>288709</v>
      </c>
      <c r="U89" s="156">
        <f t="shared" si="17"/>
        <v>438.148655920149</v>
      </c>
      <c r="V89" s="156">
        <f t="shared" si="17"/>
        <v>1260.47972603774</v>
      </c>
      <c r="W89" s="157">
        <f t="shared" si="17"/>
        <v>30147</v>
      </c>
      <c r="X89" s="156">
        <f t="shared" si="17"/>
        <v>21668.446313</v>
      </c>
      <c r="Y89" s="156">
        <f t="shared" si="17"/>
        <v>4729.615445</v>
      </c>
      <c r="Z89" s="156">
        <f t="shared" si="17"/>
        <v>2341.183703</v>
      </c>
    </row>
    <row r="91" s="140" customFormat="1" ht="15.6" spans="1:26">
      <c r="A91" s="183" t="s">
        <v>44</v>
      </c>
      <c r="B91" s="184">
        <f>B89+B76+B69+B61+B53+B44+B35+B24</f>
        <v>91671.9275243019</v>
      </c>
      <c r="C91" s="184"/>
      <c r="D91" s="179"/>
      <c r="E91" s="179"/>
      <c r="F91" s="179"/>
      <c r="G91" s="179"/>
      <c r="H91" s="179"/>
      <c r="I91" s="179"/>
      <c r="J91" s="179"/>
      <c r="K91" s="179"/>
      <c r="L91" s="179"/>
      <c r="M91" s="179"/>
      <c r="N91" s="179"/>
      <c r="O91" s="179"/>
      <c r="P91" s="179"/>
      <c r="Q91" s="179"/>
      <c r="R91" s="179"/>
      <c r="S91" s="179"/>
      <c r="T91" s="179"/>
      <c r="U91" s="179"/>
      <c r="V91" s="179"/>
      <c r="W91" s="179"/>
      <c r="X91" s="179"/>
      <c r="Y91" s="179"/>
      <c r="Z91" s="179"/>
    </row>
    <row r="93" s="140" customFormat="1" ht="15.6" spans="1:26">
      <c r="A93" s="185" t="s">
        <v>26</v>
      </c>
      <c r="B93" s="186">
        <f>B81+B74+B66+B58+B49+B40+B29+B19</f>
        <v>45958.689415</v>
      </c>
      <c r="C93" s="179"/>
      <c r="D93" s="186"/>
      <c r="E93" s="187"/>
      <c r="F93" s="187"/>
      <c r="G93" s="187"/>
      <c r="H93" s="187"/>
      <c r="I93" s="179"/>
      <c r="J93" s="179"/>
      <c r="K93" s="179"/>
      <c r="L93" s="179"/>
      <c r="M93" s="179"/>
      <c r="N93" s="179"/>
      <c r="O93" s="179"/>
      <c r="P93" s="179"/>
      <c r="Q93" s="179"/>
      <c r="R93" s="179"/>
      <c r="S93" s="179"/>
      <c r="T93" s="179"/>
      <c r="U93" s="179"/>
      <c r="V93" s="179"/>
      <c r="W93" s="179"/>
      <c r="X93" s="179"/>
      <c r="Y93" s="179"/>
      <c r="Z93" s="179"/>
    </row>
    <row r="94" s="140" customFormat="1" ht="15.6" spans="1:26">
      <c r="A94" s="185" t="s">
        <v>27</v>
      </c>
      <c r="B94" s="186">
        <f>B82+B75+B67+B59+B50+B41+B30+B20</f>
        <v>14284.09</v>
      </c>
      <c r="C94" s="179"/>
      <c r="D94" s="186"/>
      <c r="E94" s="187"/>
      <c r="F94" s="179"/>
      <c r="G94" s="179"/>
      <c r="H94" s="179"/>
      <c r="I94" s="179"/>
      <c r="J94" s="179"/>
      <c r="K94" s="179"/>
      <c r="L94" s="179"/>
      <c r="M94" s="179"/>
      <c r="N94" s="179"/>
      <c r="O94" s="179"/>
      <c r="P94" s="179"/>
      <c r="Q94" s="179"/>
      <c r="R94" s="179"/>
      <c r="S94" s="179"/>
      <c r="T94" s="179"/>
      <c r="U94" s="179"/>
      <c r="V94" s="179"/>
      <c r="W94" s="179"/>
      <c r="X94" s="179"/>
      <c r="Y94" s="179"/>
      <c r="Z94" s="179"/>
    </row>
    <row r="95" s="140" customFormat="1" ht="15.6" spans="1:26">
      <c r="A95" s="185" t="s">
        <v>28</v>
      </c>
      <c r="B95" s="186">
        <f>B83+B68+B51+B42+B31+B21</f>
        <v>8775.361</v>
      </c>
      <c r="C95" s="179"/>
      <c r="D95" s="186"/>
      <c r="E95" s="187"/>
      <c r="F95" s="179"/>
      <c r="G95" s="179"/>
      <c r="H95" s="179"/>
      <c r="I95" s="179"/>
      <c r="J95" s="179"/>
      <c r="K95" s="179"/>
      <c r="L95" s="179"/>
      <c r="M95" s="179"/>
      <c r="N95" s="179"/>
      <c r="O95" s="179"/>
      <c r="P95" s="179"/>
      <c r="Q95" s="179"/>
      <c r="R95" s="179"/>
      <c r="S95" s="179"/>
      <c r="T95" s="179"/>
      <c r="U95" s="179"/>
      <c r="V95" s="179"/>
      <c r="W95" s="179"/>
      <c r="X95" s="179"/>
      <c r="Y95" s="179"/>
      <c r="Z95" s="179"/>
    </row>
    <row r="96" s="140" customFormat="1" ht="15.6" spans="1:26">
      <c r="A96" s="185" t="s">
        <v>29</v>
      </c>
      <c r="B96" s="186">
        <f>B84+B22+B33</f>
        <v>3588.71</v>
      </c>
      <c r="C96" s="179"/>
      <c r="D96" s="186"/>
      <c r="E96" s="187"/>
      <c r="F96" s="179"/>
      <c r="G96" s="179"/>
      <c r="H96" s="179"/>
      <c r="I96" s="179"/>
      <c r="J96" s="179"/>
      <c r="K96" s="179"/>
      <c r="L96" s="179"/>
      <c r="M96" s="179"/>
      <c r="N96" s="179"/>
      <c r="O96" s="179"/>
      <c r="P96" s="179"/>
      <c r="Q96" s="179"/>
      <c r="R96" s="179"/>
      <c r="S96" s="179"/>
      <c r="T96" s="179"/>
      <c r="U96" s="179"/>
      <c r="V96" s="179"/>
      <c r="W96" s="179"/>
      <c r="X96" s="179"/>
      <c r="Y96" s="179"/>
      <c r="Z96" s="179"/>
    </row>
    <row r="97" s="140" customFormat="1" ht="15.6" spans="1:26">
      <c r="A97" s="185" t="s">
        <v>30</v>
      </c>
      <c r="B97" s="186">
        <f>B85+B43+B32+B23+B52</f>
        <v>11964.1305093019</v>
      </c>
      <c r="C97" s="179"/>
      <c r="D97" s="186"/>
      <c r="E97" s="187"/>
      <c r="F97" s="179"/>
      <c r="G97" s="179"/>
      <c r="H97" s="179"/>
      <c r="I97" s="179"/>
      <c r="J97" s="179"/>
      <c r="K97" s="179"/>
      <c r="L97" s="179"/>
      <c r="M97" s="179"/>
      <c r="N97" s="179"/>
      <c r="O97" s="179"/>
      <c r="P97" s="179"/>
      <c r="Q97" s="179"/>
      <c r="R97" s="179"/>
      <c r="S97" s="179"/>
      <c r="T97" s="179"/>
      <c r="U97" s="179"/>
      <c r="V97" s="179"/>
      <c r="W97" s="179"/>
      <c r="X97" s="179"/>
      <c r="Y97" s="179"/>
      <c r="Z97" s="179"/>
    </row>
    <row r="98" s="140" customFormat="1" ht="15.6" spans="1:26">
      <c r="A98" s="185" t="s">
        <v>31</v>
      </c>
      <c r="B98" s="186">
        <f>B86+B34</f>
        <v>2908.27</v>
      </c>
      <c r="C98" s="179"/>
      <c r="D98" s="186"/>
      <c r="E98" s="187"/>
      <c r="F98" s="179"/>
      <c r="G98" s="179"/>
      <c r="H98" s="179"/>
      <c r="I98" s="179"/>
      <c r="J98" s="179"/>
      <c r="K98" s="179"/>
      <c r="L98" s="179"/>
      <c r="M98" s="179"/>
      <c r="N98" s="179"/>
      <c r="O98" s="179"/>
      <c r="P98" s="179"/>
      <c r="Q98" s="179"/>
      <c r="R98" s="179"/>
      <c r="S98" s="179"/>
      <c r="T98" s="179"/>
      <c r="U98" s="179"/>
      <c r="V98" s="179"/>
      <c r="W98" s="179"/>
      <c r="X98" s="179"/>
      <c r="Y98" s="179"/>
      <c r="Z98" s="179"/>
    </row>
    <row r="99" s="140" customFormat="1" ht="15.6" spans="1:26">
      <c r="A99" s="185" t="s">
        <v>32</v>
      </c>
      <c r="B99" s="186">
        <f>B87+B60</f>
        <v>747.76</v>
      </c>
      <c r="C99" s="179"/>
      <c r="D99" s="186"/>
      <c r="E99" s="187"/>
      <c r="F99" s="179"/>
      <c r="G99" s="179"/>
      <c r="H99" s="179"/>
      <c r="I99" s="179"/>
      <c r="J99" s="179"/>
      <c r="K99" s="179"/>
      <c r="L99" s="179"/>
      <c r="M99" s="179"/>
      <c r="N99" s="179"/>
      <c r="O99" s="179"/>
      <c r="P99" s="179"/>
      <c r="Q99" s="179"/>
      <c r="R99" s="179"/>
      <c r="S99" s="179"/>
      <c r="T99" s="179"/>
      <c r="U99" s="179"/>
      <c r="V99" s="179"/>
      <c r="W99" s="179"/>
      <c r="X99" s="179"/>
      <c r="Y99" s="179"/>
      <c r="Z99" s="179"/>
    </row>
    <row r="100" s="140" customFormat="1" ht="15.6" spans="1:26">
      <c r="A100" s="180" t="s">
        <v>33</v>
      </c>
      <c r="B100" s="186">
        <f>B88</f>
        <v>3444.9166</v>
      </c>
      <c r="C100" s="179"/>
      <c r="D100" s="188"/>
      <c r="E100" s="187"/>
      <c r="F100" s="179"/>
      <c r="G100" s="179"/>
      <c r="H100" s="179"/>
      <c r="I100" s="179"/>
      <c r="J100" s="179"/>
      <c r="K100" s="179"/>
      <c r="L100" s="179"/>
      <c r="M100" s="179"/>
      <c r="N100" s="179"/>
      <c r="O100" s="179"/>
      <c r="P100" s="179"/>
      <c r="Q100" s="179"/>
      <c r="R100" s="179"/>
      <c r="S100" s="179"/>
      <c r="T100" s="179"/>
      <c r="U100" s="179"/>
      <c r="V100" s="179"/>
      <c r="W100" s="179"/>
      <c r="X100" s="179"/>
      <c r="Y100" s="179"/>
      <c r="Z100" s="179"/>
    </row>
    <row r="101" s="140" customFormat="1" spans="1:3">
      <c r="A101" s="180"/>
      <c r="B101" s="189">
        <f>SUM(B93:B100)</f>
        <v>91671.9275243019</v>
      </c>
      <c r="C101" s="189"/>
    </row>
    <row r="102" s="140" customFormat="1" spans="1:1">
      <c r="A102" s="180"/>
    </row>
  </sheetData>
  <mergeCells count="191">
    <mergeCell ref="A1:Z1"/>
    <mergeCell ref="E3:N3"/>
    <mergeCell ref="E4:F4"/>
    <mergeCell ref="G4:H4"/>
    <mergeCell ref="I4:J4"/>
    <mergeCell ref="K4:L4"/>
    <mergeCell ref="M4:N4"/>
    <mergeCell ref="A15:Z15"/>
    <mergeCell ref="E16:N16"/>
    <mergeCell ref="E17:F17"/>
    <mergeCell ref="G17:H17"/>
    <mergeCell ref="I17:J17"/>
    <mergeCell ref="K17:L17"/>
    <mergeCell ref="M17:N17"/>
    <mergeCell ref="A25:Z25"/>
    <mergeCell ref="E26:N26"/>
    <mergeCell ref="E27:F27"/>
    <mergeCell ref="G27:H27"/>
    <mergeCell ref="I27:J27"/>
    <mergeCell ref="K27:L27"/>
    <mergeCell ref="M27:N27"/>
    <mergeCell ref="A36:Z36"/>
    <mergeCell ref="E37:N37"/>
    <mergeCell ref="E38:F38"/>
    <mergeCell ref="G38:H38"/>
    <mergeCell ref="I38:J38"/>
    <mergeCell ref="K38:L38"/>
    <mergeCell ref="M38:N38"/>
    <mergeCell ref="A45:Z45"/>
    <mergeCell ref="E46:N46"/>
    <mergeCell ref="E47:F47"/>
    <mergeCell ref="G47:H47"/>
    <mergeCell ref="I47:J47"/>
    <mergeCell ref="K47:L47"/>
    <mergeCell ref="M47:N47"/>
    <mergeCell ref="A54:Z54"/>
    <mergeCell ref="E55:N55"/>
    <mergeCell ref="E56:F56"/>
    <mergeCell ref="G56:H56"/>
    <mergeCell ref="I56:J56"/>
    <mergeCell ref="K56:L56"/>
    <mergeCell ref="M56:N56"/>
    <mergeCell ref="A62:Z62"/>
    <mergeCell ref="E63:N63"/>
    <mergeCell ref="E64:F64"/>
    <mergeCell ref="G64:H64"/>
    <mergeCell ref="I64:J64"/>
    <mergeCell ref="K64:L64"/>
    <mergeCell ref="M64:N64"/>
    <mergeCell ref="A70:Z70"/>
    <mergeCell ref="E71:N71"/>
    <mergeCell ref="E72:F72"/>
    <mergeCell ref="G72:H72"/>
    <mergeCell ref="I72:J72"/>
    <mergeCell ref="K72:L72"/>
    <mergeCell ref="M72:N72"/>
    <mergeCell ref="A77:Z77"/>
    <mergeCell ref="E78:N78"/>
    <mergeCell ref="E79:F79"/>
    <mergeCell ref="G79:H79"/>
    <mergeCell ref="I79:J79"/>
    <mergeCell ref="K79:L79"/>
    <mergeCell ref="M79:N79"/>
    <mergeCell ref="B91:C91"/>
    <mergeCell ref="B101:C101"/>
    <mergeCell ref="A3:A5"/>
    <mergeCell ref="A16:A18"/>
    <mergeCell ref="A26:A28"/>
    <mergeCell ref="A37:A39"/>
    <mergeCell ref="A46:A48"/>
    <mergeCell ref="A55:A57"/>
    <mergeCell ref="A63:A65"/>
    <mergeCell ref="A71:A73"/>
    <mergeCell ref="A78:A80"/>
    <mergeCell ref="B3:B5"/>
    <mergeCell ref="B16:B18"/>
    <mergeCell ref="B26:B28"/>
    <mergeCell ref="B37:B39"/>
    <mergeCell ref="B46:B48"/>
    <mergeCell ref="B55:B57"/>
    <mergeCell ref="B63:B65"/>
    <mergeCell ref="B71:B73"/>
    <mergeCell ref="B78:B80"/>
    <mergeCell ref="C3:C5"/>
    <mergeCell ref="C16:C18"/>
    <mergeCell ref="C26:C28"/>
    <mergeCell ref="C37:C39"/>
    <mergeCell ref="C46:C48"/>
    <mergeCell ref="C55:C57"/>
    <mergeCell ref="C63:C65"/>
    <mergeCell ref="C71:C73"/>
    <mergeCell ref="C78:C80"/>
    <mergeCell ref="D3:D5"/>
    <mergeCell ref="D16:D18"/>
    <mergeCell ref="D26:D28"/>
    <mergeCell ref="D37:D39"/>
    <mergeCell ref="D46:D48"/>
    <mergeCell ref="D55:D57"/>
    <mergeCell ref="D63:D65"/>
    <mergeCell ref="D71:D73"/>
    <mergeCell ref="D78:D80"/>
    <mergeCell ref="Q3:Q5"/>
    <mergeCell ref="Q16:Q18"/>
    <mergeCell ref="Q26:Q28"/>
    <mergeCell ref="Q37:Q39"/>
    <mergeCell ref="Q46:Q48"/>
    <mergeCell ref="Q55:Q57"/>
    <mergeCell ref="Q63:Q65"/>
    <mergeCell ref="Q71:Q73"/>
    <mergeCell ref="Q78:Q80"/>
    <mergeCell ref="R3:R5"/>
    <mergeCell ref="R16:R18"/>
    <mergeCell ref="R26:R28"/>
    <mergeCell ref="R37:R39"/>
    <mergeCell ref="R46:R48"/>
    <mergeCell ref="R55:R57"/>
    <mergeCell ref="R63:R65"/>
    <mergeCell ref="R71:R73"/>
    <mergeCell ref="R78:R80"/>
    <mergeCell ref="S3:S4"/>
    <mergeCell ref="S16:S17"/>
    <mergeCell ref="S26:S27"/>
    <mergeCell ref="S37:S38"/>
    <mergeCell ref="S46:S47"/>
    <mergeCell ref="S55:S56"/>
    <mergeCell ref="S63:S64"/>
    <mergeCell ref="S71:S72"/>
    <mergeCell ref="S78:S79"/>
    <mergeCell ref="V3:V5"/>
    <mergeCell ref="V16:V18"/>
    <mergeCell ref="V26:V28"/>
    <mergeCell ref="V37:V39"/>
    <mergeCell ref="V46:V48"/>
    <mergeCell ref="V55:V57"/>
    <mergeCell ref="V63:V65"/>
    <mergeCell ref="V71:V73"/>
    <mergeCell ref="V78:V80"/>
    <mergeCell ref="W3:W5"/>
    <mergeCell ref="W16:W18"/>
    <mergeCell ref="W26:W28"/>
    <mergeCell ref="W37:W39"/>
    <mergeCell ref="W46:W48"/>
    <mergeCell ref="W55:W57"/>
    <mergeCell ref="W63:W65"/>
    <mergeCell ref="W71:W73"/>
    <mergeCell ref="W78:W80"/>
    <mergeCell ref="X3:X5"/>
    <mergeCell ref="X16:X18"/>
    <mergeCell ref="X26:X28"/>
    <mergeCell ref="X37:X39"/>
    <mergeCell ref="X46:X48"/>
    <mergeCell ref="X55:X57"/>
    <mergeCell ref="X63:X65"/>
    <mergeCell ref="X71:X73"/>
    <mergeCell ref="X78:X80"/>
    <mergeCell ref="Y3:Y5"/>
    <mergeCell ref="Y16:Y18"/>
    <mergeCell ref="Y26:Y28"/>
    <mergeCell ref="Y37:Y39"/>
    <mergeCell ref="Y46:Y48"/>
    <mergeCell ref="Y55:Y57"/>
    <mergeCell ref="Y63:Y65"/>
    <mergeCell ref="Y71:Y73"/>
    <mergeCell ref="Y78:Y80"/>
    <mergeCell ref="Z3:Z5"/>
    <mergeCell ref="Z16:Z18"/>
    <mergeCell ref="Z26:Z28"/>
    <mergeCell ref="Z37:Z39"/>
    <mergeCell ref="Z46:Z48"/>
    <mergeCell ref="Z55:Z57"/>
    <mergeCell ref="Z63:Z65"/>
    <mergeCell ref="Z71:Z73"/>
    <mergeCell ref="Z78:Z80"/>
    <mergeCell ref="O3:P4"/>
    <mergeCell ref="T3:U4"/>
    <mergeCell ref="O16:P17"/>
    <mergeCell ref="T16:U17"/>
    <mergeCell ref="O26:P27"/>
    <mergeCell ref="T26:U27"/>
    <mergeCell ref="O37:P38"/>
    <mergeCell ref="T37:U38"/>
    <mergeCell ref="O46:P47"/>
    <mergeCell ref="T46:U47"/>
    <mergeCell ref="O55:P56"/>
    <mergeCell ref="T55:U56"/>
    <mergeCell ref="O63:P64"/>
    <mergeCell ref="T63:U64"/>
    <mergeCell ref="O71:P72"/>
    <mergeCell ref="T71:U72"/>
    <mergeCell ref="O78:P79"/>
    <mergeCell ref="T78:U7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22"/>
  <sheetViews>
    <sheetView tabSelected="1" topLeftCell="A58" workbookViewId="0">
      <selection activeCell="L17" sqref="L17"/>
    </sheetView>
  </sheetViews>
  <sheetFormatPr defaultColWidth="9" defaultRowHeight="14.4"/>
  <cols>
    <col min="1" max="1" width="11.7777777777778" customWidth="1"/>
    <col min="2" max="2" width="11.75" customWidth="1"/>
    <col min="3" max="3" width="8.44444444444444" customWidth="1"/>
    <col min="4" max="4" width="10.2222222222222" customWidth="1"/>
    <col min="5" max="5" width="10.5" customWidth="1"/>
    <col min="6" max="6" width="11.8796296296296" customWidth="1"/>
    <col min="7" max="7" width="11.75" customWidth="1"/>
    <col min="8" max="8" width="10" customWidth="1"/>
    <col min="9" max="9" width="9.75" customWidth="1"/>
    <col min="10" max="10" width="8.22222222222222" customWidth="1"/>
    <col min="11" max="11" width="10.1111111111111" customWidth="1"/>
    <col min="12" max="12" width="10.8888888888889" customWidth="1"/>
    <col min="13" max="13" width="8.66666666666667" customWidth="1"/>
    <col min="14" max="14" width="10.8796296296296" customWidth="1"/>
    <col min="15" max="15" width="11.2222222222222" customWidth="1"/>
    <col min="16" max="16" width="9.11111111111111" customWidth="1"/>
    <col min="17" max="17" width="10.3796296296296" customWidth="1"/>
    <col min="18" max="18" width="9.88888888888889" customWidth="1"/>
  </cols>
  <sheetData>
    <row r="1" customFormat="1" ht="20.4" spans="1:20">
      <c r="A1" s="1" t="s">
        <v>45</v>
      </c>
      <c r="B1" s="1"/>
      <c r="C1" s="1"/>
      <c r="D1" s="1"/>
      <c r="E1" s="1"/>
      <c r="F1" s="1"/>
      <c r="G1" s="1"/>
      <c r="H1" s="1"/>
      <c r="I1" s="1"/>
      <c r="J1" s="1"/>
      <c r="K1" s="1"/>
      <c r="L1" s="1"/>
      <c r="M1" s="1"/>
      <c r="N1" s="1"/>
      <c r="O1" s="1"/>
      <c r="P1" s="1"/>
      <c r="Q1" s="1"/>
      <c r="R1" s="1"/>
      <c r="S1" s="1"/>
      <c r="T1" s="103"/>
    </row>
    <row r="2" customFormat="1" ht="15.6" spans="1:20">
      <c r="A2" s="2" t="s">
        <v>46</v>
      </c>
      <c r="B2" s="2"/>
      <c r="C2" s="2"/>
      <c r="D2" s="2"/>
      <c r="E2" s="2"/>
      <c r="F2" s="2"/>
      <c r="G2" s="2"/>
      <c r="H2" s="2"/>
      <c r="I2" s="2"/>
      <c r="J2" s="2"/>
      <c r="K2" s="2"/>
      <c r="L2" s="2"/>
      <c r="M2" s="2"/>
      <c r="N2" s="2"/>
      <c r="O2" s="2"/>
      <c r="P2" s="2"/>
      <c r="Q2" s="2"/>
      <c r="R2" s="2"/>
      <c r="S2" s="2"/>
      <c r="T2" s="103"/>
    </row>
    <row r="3" customFormat="1" ht="15.6" spans="1:20">
      <c r="A3" s="3" t="s">
        <v>1</v>
      </c>
      <c r="B3" s="3"/>
      <c r="C3" s="3"/>
      <c r="D3" s="3"/>
      <c r="E3" s="3"/>
      <c r="F3" s="3"/>
      <c r="G3" s="3"/>
      <c r="H3" s="3"/>
      <c r="I3" s="3"/>
      <c r="J3" s="3"/>
      <c r="K3" s="3"/>
      <c r="L3" s="3"/>
      <c r="M3" s="3"/>
      <c r="N3" s="3"/>
      <c r="O3" s="3"/>
      <c r="P3" s="3"/>
      <c r="Q3" s="3"/>
      <c r="R3" s="3"/>
      <c r="S3" s="3"/>
      <c r="T3" s="103"/>
    </row>
    <row r="4" customFormat="1" ht="24" customHeight="1" spans="1:20">
      <c r="A4" s="4" t="s">
        <v>47</v>
      </c>
      <c r="B4" s="4"/>
      <c r="C4" s="4"/>
      <c r="D4" s="4"/>
      <c r="E4" s="4"/>
      <c r="F4" s="4"/>
      <c r="G4" s="4"/>
      <c r="H4" s="4"/>
      <c r="I4" s="4"/>
      <c r="J4" s="4"/>
      <c r="K4" s="4"/>
      <c r="L4" s="4"/>
      <c r="M4" s="4"/>
      <c r="N4" s="4"/>
      <c r="O4" s="4"/>
      <c r="P4" s="4"/>
      <c r="Q4" s="4"/>
      <c r="R4" s="4"/>
      <c r="S4" s="4"/>
      <c r="T4" s="103"/>
    </row>
    <row r="5" customFormat="1" ht="15.6" customHeight="1" spans="1:20">
      <c r="A5" s="5" t="s">
        <v>2</v>
      </c>
      <c r="B5" s="5" t="s">
        <v>3</v>
      </c>
      <c r="C5" s="6" t="s">
        <v>4</v>
      </c>
      <c r="D5" s="7" t="s">
        <v>48</v>
      </c>
      <c r="E5" s="7" t="s">
        <v>49</v>
      </c>
      <c r="F5" s="8" t="s">
        <v>50</v>
      </c>
      <c r="G5" s="9"/>
      <c r="H5" s="6" t="s">
        <v>51</v>
      </c>
      <c r="I5" s="6" t="s">
        <v>52</v>
      </c>
      <c r="J5" s="57" t="s">
        <v>11</v>
      </c>
      <c r="K5" s="58"/>
      <c r="L5" s="5" t="s">
        <v>53</v>
      </c>
      <c r="M5" s="5" t="s">
        <v>54</v>
      </c>
      <c r="N5" s="6" t="s">
        <v>55</v>
      </c>
      <c r="O5" s="6" t="s">
        <v>56</v>
      </c>
      <c r="P5" s="8" t="s">
        <v>57</v>
      </c>
      <c r="Q5" s="9"/>
      <c r="R5" s="5" t="s">
        <v>15</v>
      </c>
      <c r="S5" s="6" t="s">
        <v>58</v>
      </c>
      <c r="T5" s="103"/>
    </row>
    <row r="6" customFormat="1" ht="24" spans="1:20">
      <c r="A6" s="10"/>
      <c r="B6" s="10"/>
      <c r="C6" s="11"/>
      <c r="D6" s="12"/>
      <c r="E6" s="12"/>
      <c r="F6" s="13" t="s">
        <v>59</v>
      </c>
      <c r="G6" s="13" t="s">
        <v>60</v>
      </c>
      <c r="H6" s="11"/>
      <c r="I6" s="11"/>
      <c r="J6" s="13" t="s">
        <v>61</v>
      </c>
      <c r="K6" s="13" t="s">
        <v>23</v>
      </c>
      <c r="L6" s="10"/>
      <c r="M6" s="10"/>
      <c r="N6" s="11"/>
      <c r="O6" s="11"/>
      <c r="P6" s="59" t="s">
        <v>62</v>
      </c>
      <c r="Q6" s="59" t="s">
        <v>63</v>
      </c>
      <c r="R6" s="10"/>
      <c r="S6" s="11"/>
      <c r="T6" s="104"/>
    </row>
    <row r="7" customFormat="1" ht="18" customHeight="1" spans="1:20">
      <c r="A7" s="10" t="s">
        <v>64</v>
      </c>
      <c r="B7" s="14">
        <v>60398.298819</v>
      </c>
      <c r="C7" s="15">
        <f>B7/B20*100</f>
        <v>17.5942115799373</v>
      </c>
      <c r="D7" s="16">
        <v>4.38673567291246</v>
      </c>
      <c r="E7" s="14">
        <v>7345.935112</v>
      </c>
      <c r="F7" s="14">
        <v>1635.733337</v>
      </c>
      <c r="G7" s="14">
        <v>12451.738292</v>
      </c>
      <c r="H7" s="14">
        <v>4078.231999</v>
      </c>
      <c r="I7" s="14">
        <v>3165.385</v>
      </c>
      <c r="J7" s="14">
        <v>0</v>
      </c>
      <c r="K7" s="14">
        <v>3321.32</v>
      </c>
      <c r="L7" s="14">
        <v>28399.955079</v>
      </c>
      <c r="M7" s="60">
        <v>3962</v>
      </c>
      <c r="N7" s="61">
        <v>6157.6583</v>
      </c>
      <c r="O7" s="61">
        <v>8675.201005</v>
      </c>
      <c r="P7" s="21">
        <v>9480</v>
      </c>
      <c r="Q7" s="24">
        <v>19060.45</v>
      </c>
      <c r="R7" s="29">
        <v>764.47</v>
      </c>
      <c r="S7" s="24">
        <v>267.93</v>
      </c>
      <c r="T7" s="105"/>
    </row>
    <row r="8" customFormat="1" ht="18" customHeight="1" spans="1:20">
      <c r="A8" s="10" t="s">
        <v>65</v>
      </c>
      <c r="B8" s="16">
        <f t="shared" ref="B8:B19" si="0">SUM(E8:L8)</f>
        <v>46828.95</v>
      </c>
      <c r="C8" s="15">
        <f>B8/B20*100</f>
        <v>13.6414182266193</v>
      </c>
      <c r="D8" s="14">
        <v>24.4551477031092</v>
      </c>
      <c r="E8" s="14">
        <v>13373.76</v>
      </c>
      <c r="F8" s="14">
        <v>73.32</v>
      </c>
      <c r="G8" s="14">
        <v>0</v>
      </c>
      <c r="H8" s="14">
        <v>1824.98</v>
      </c>
      <c r="I8" s="14">
        <v>913.34</v>
      </c>
      <c r="J8" s="50">
        <v>0</v>
      </c>
      <c r="K8" s="50">
        <v>0</v>
      </c>
      <c r="L8" s="62">
        <v>30643.55</v>
      </c>
      <c r="M8" s="63">
        <v>4119</v>
      </c>
      <c r="N8" s="64">
        <v>5351.95</v>
      </c>
      <c r="O8" s="62">
        <v>8248.86</v>
      </c>
      <c r="P8" s="63">
        <v>21455</v>
      </c>
      <c r="Q8" s="62">
        <v>19640.67</v>
      </c>
      <c r="R8" s="14">
        <v>1030.72</v>
      </c>
      <c r="S8" s="14">
        <v>53</v>
      </c>
      <c r="T8" s="105"/>
    </row>
    <row r="9" customFormat="1" ht="18" customHeight="1" spans="1:20">
      <c r="A9" s="10" t="s">
        <v>66</v>
      </c>
      <c r="B9" s="16">
        <f t="shared" si="0"/>
        <v>13150.51291</v>
      </c>
      <c r="C9" s="15">
        <f>B9/B20*100</f>
        <v>3.83078515533375</v>
      </c>
      <c r="D9" s="17">
        <v>-28.6210996721517</v>
      </c>
      <c r="E9" s="17">
        <v>2912.204559</v>
      </c>
      <c r="F9" s="17">
        <v>190.49</v>
      </c>
      <c r="G9" s="17">
        <v>1454.2</v>
      </c>
      <c r="H9" s="17">
        <v>146.2076</v>
      </c>
      <c r="I9" s="25">
        <v>0</v>
      </c>
      <c r="J9" s="25">
        <v>0</v>
      </c>
      <c r="K9" s="25">
        <v>0</v>
      </c>
      <c r="L9" s="17">
        <v>8447.410751</v>
      </c>
      <c r="M9" s="65">
        <v>772</v>
      </c>
      <c r="N9" s="61">
        <v>735.11</v>
      </c>
      <c r="O9" s="17">
        <v>8453.824429</v>
      </c>
      <c r="P9" s="66">
        <v>401</v>
      </c>
      <c r="Q9" s="17">
        <v>674.124275</v>
      </c>
      <c r="R9" s="17">
        <v>264.132271</v>
      </c>
      <c r="S9" s="17">
        <v>0</v>
      </c>
      <c r="T9" s="105"/>
    </row>
    <row r="10" customFormat="1" ht="18" customHeight="1" spans="1:20">
      <c r="A10" s="10" t="s">
        <v>67</v>
      </c>
      <c r="B10" s="16">
        <f t="shared" si="0"/>
        <v>8112.02</v>
      </c>
      <c r="C10" s="15">
        <f>B10/B20*100</f>
        <v>2.36305655972855</v>
      </c>
      <c r="D10" s="16">
        <v>13.8447633923747</v>
      </c>
      <c r="E10" s="14">
        <v>1770</v>
      </c>
      <c r="F10" s="14">
        <v>0</v>
      </c>
      <c r="G10" s="14">
        <v>0</v>
      </c>
      <c r="H10" s="14">
        <v>137.02</v>
      </c>
      <c r="I10" s="25">
        <v>0</v>
      </c>
      <c r="J10" s="25">
        <v>0</v>
      </c>
      <c r="K10" s="25">
        <v>0</v>
      </c>
      <c r="L10" s="67">
        <v>6205</v>
      </c>
      <c r="M10" s="68">
        <v>282</v>
      </c>
      <c r="N10" s="61">
        <v>460.35</v>
      </c>
      <c r="O10" s="69">
        <v>3823.05</v>
      </c>
      <c r="P10" s="70">
        <v>0</v>
      </c>
      <c r="Q10" s="62">
        <v>0</v>
      </c>
      <c r="R10" s="24">
        <v>119.09</v>
      </c>
      <c r="S10" s="17">
        <v>31.74</v>
      </c>
      <c r="T10" s="103"/>
    </row>
    <row r="11" customFormat="1" ht="18" customHeight="1" spans="1:20">
      <c r="A11" s="10" t="s">
        <v>68</v>
      </c>
      <c r="B11" s="16">
        <f t="shared" si="0"/>
        <v>38905.5678472812</v>
      </c>
      <c r="C11" s="15">
        <f>B11/B20*100</f>
        <v>11.3333124562664</v>
      </c>
      <c r="D11" s="18">
        <v>41.8244309585163</v>
      </c>
      <c r="E11" s="19">
        <v>5948.79</v>
      </c>
      <c r="F11" s="18">
        <v>567.279</v>
      </c>
      <c r="G11" s="18">
        <v>10142.9</v>
      </c>
      <c r="H11" s="20">
        <v>25.8488472811817</v>
      </c>
      <c r="I11" s="25">
        <v>0</v>
      </c>
      <c r="J11" s="25">
        <v>0</v>
      </c>
      <c r="K11" s="25">
        <v>0</v>
      </c>
      <c r="L11" s="71">
        <v>22220.75</v>
      </c>
      <c r="M11" s="72">
        <v>2746</v>
      </c>
      <c r="N11" s="73">
        <v>508.53</v>
      </c>
      <c r="O11" s="74">
        <v>814.994838</v>
      </c>
      <c r="P11" s="75">
        <v>134</v>
      </c>
      <c r="Q11" s="74">
        <v>349.01</v>
      </c>
      <c r="R11" s="106">
        <v>497.658509</v>
      </c>
      <c r="S11" s="106">
        <v>17.77432</v>
      </c>
      <c r="T11" s="103"/>
    </row>
    <row r="12" customFormat="1" ht="18" customHeight="1" spans="1:20">
      <c r="A12" s="21" t="s">
        <v>69</v>
      </c>
      <c r="B12" s="16">
        <f t="shared" si="0"/>
        <v>21326.594969</v>
      </c>
      <c r="C12" s="15">
        <f>B12/B20*100</f>
        <v>6.21250319133451</v>
      </c>
      <c r="D12" s="22">
        <v>-21.8784010794444</v>
      </c>
      <c r="E12" s="22">
        <v>1727.09</v>
      </c>
      <c r="F12" s="22">
        <v>595.499</v>
      </c>
      <c r="G12" s="23">
        <v>15185.255969</v>
      </c>
      <c r="H12" s="22">
        <v>1216.15</v>
      </c>
      <c r="I12" s="25">
        <v>0</v>
      </c>
      <c r="J12" s="25">
        <v>0</v>
      </c>
      <c r="K12" s="25">
        <v>0</v>
      </c>
      <c r="L12" s="22">
        <v>2602.6</v>
      </c>
      <c r="M12" s="76">
        <v>1088</v>
      </c>
      <c r="N12" s="32">
        <v>14689.17</v>
      </c>
      <c r="O12" s="32">
        <v>7277.25</v>
      </c>
      <c r="P12" s="31">
        <v>202</v>
      </c>
      <c r="Q12" s="32">
        <v>759</v>
      </c>
      <c r="R12" s="107">
        <v>66.14</v>
      </c>
      <c r="S12" s="107">
        <v>6.77</v>
      </c>
      <c r="T12" s="103"/>
    </row>
    <row r="13" customFormat="1" ht="18" customHeight="1" spans="1:20">
      <c r="A13" s="21" t="s">
        <v>70</v>
      </c>
      <c r="B13" s="16">
        <f t="shared" si="0"/>
        <v>32935.88</v>
      </c>
      <c r="C13" s="15">
        <f>B13/B20*100</f>
        <v>9.5943238902804</v>
      </c>
      <c r="D13" s="14">
        <v>95.5300234725933</v>
      </c>
      <c r="E13" s="14">
        <v>740.33</v>
      </c>
      <c r="F13" s="14">
        <v>1485.4</v>
      </c>
      <c r="G13" s="23">
        <v>27787.87</v>
      </c>
      <c r="H13" s="23">
        <v>29.8</v>
      </c>
      <c r="I13" s="25">
        <v>0</v>
      </c>
      <c r="J13" s="25">
        <v>0</v>
      </c>
      <c r="K13" s="25">
        <v>0</v>
      </c>
      <c r="L13" s="14">
        <v>2892.48</v>
      </c>
      <c r="M13" s="77">
        <v>281</v>
      </c>
      <c r="N13" s="32">
        <v>3804.4</v>
      </c>
      <c r="O13" s="36">
        <v>3373.55</v>
      </c>
      <c r="P13" s="21">
        <v>165</v>
      </c>
      <c r="Q13" s="24">
        <v>783.75</v>
      </c>
      <c r="R13" s="24">
        <v>161.83</v>
      </c>
      <c r="S13" s="17">
        <v>16.65</v>
      </c>
      <c r="T13" s="103"/>
    </row>
    <row r="14" customFormat="1" ht="18" customHeight="1" spans="1:20">
      <c r="A14" s="21" t="s">
        <v>71</v>
      </c>
      <c r="B14" s="16">
        <f t="shared" si="0"/>
        <v>6121.98</v>
      </c>
      <c r="C14" s="15">
        <f>B14/B20*100</f>
        <v>1.78335174192458</v>
      </c>
      <c r="D14" s="24">
        <v>45.7787831884748</v>
      </c>
      <c r="E14" s="25">
        <v>0</v>
      </c>
      <c r="F14" s="14">
        <v>360.83</v>
      </c>
      <c r="G14" s="23">
        <v>4985.5</v>
      </c>
      <c r="H14" s="25">
        <v>0</v>
      </c>
      <c r="I14" s="25">
        <v>0</v>
      </c>
      <c r="J14" s="25">
        <v>0</v>
      </c>
      <c r="K14" s="25">
        <v>0</v>
      </c>
      <c r="L14" s="14">
        <v>775.65</v>
      </c>
      <c r="M14" s="77">
        <v>35</v>
      </c>
      <c r="N14" s="77">
        <v>0</v>
      </c>
      <c r="O14" s="36">
        <v>50.54</v>
      </c>
      <c r="P14" s="21">
        <v>0</v>
      </c>
      <c r="Q14" s="21">
        <v>0</v>
      </c>
      <c r="R14" s="24">
        <v>0.43</v>
      </c>
      <c r="S14" s="17">
        <v>0.36</v>
      </c>
      <c r="T14" s="103"/>
    </row>
    <row r="15" customFormat="1" ht="18" customHeight="1" spans="1:20">
      <c r="A15" s="26" t="s">
        <v>72</v>
      </c>
      <c r="B15" s="16">
        <f t="shared" si="0"/>
        <v>14038</v>
      </c>
      <c r="C15" s="15">
        <f>B15/B20*100</f>
        <v>4.08931289438012</v>
      </c>
      <c r="D15" s="27">
        <v>21.2293928167396</v>
      </c>
      <c r="E15" s="27">
        <v>727</v>
      </c>
      <c r="F15" s="27">
        <v>200</v>
      </c>
      <c r="G15" s="28">
        <v>12000</v>
      </c>
      <c r="H15" s="27">
        <v>0</v>
      </c>
      <c r="I15" s="25">
        <v>0</v>
      </c>
      <c r="J15" s="25">
        <v>0</v>
      </c>
      <c r="K15" s="25">
        <v>0</v>
      </c>
      <c r="L15" s="27">
        <v>1111</v>
      </c>
      <c r="M15" s="78">
        <v>480</v>
      </c>
      <c r="N15" s="78">
        <v>78.9</v>
      </c>
      <c r="O15" s="27">
        <v>5119</v>
      </c>
      <c r="P15" s="78">
        <v>0</v>
      </c>
      <c r="Q15" s="78">
        <v>0</v>
      </c>
      <c r="R15" s="27">
        <v>198.4</v>
      </c>
      <c r="S15" s="27">
        <v>115.47</v>
      </c>
      <c r="T15" s="108"/>
    </row>
    <row r="16" customFormat="1" ht="18" customHeight="1" spans="1:20">
      <c r="A16" s="21" t="s">
        <v>73</v>
      </c>
      <c r="B16" s="16">
        <f t="shared" si="0"/>
        <v>35817.93</v>
      </c>
      <c r="C16" s="15">
        <f>B16/B20*100</f>
        <v>10.4338739848272</v>
      </c>
      <c r="D16" s="29">
        <v>240.254784868633</v>
      </c>
      <c r="E16" s="30">
        <v>289.79</v>
      </c>
      <c r="F16" s="31">
        <v>0</v>
      </c>
      <c r="G16" s="32">
        <v>35312.56</v>
      </c>
      <c r="H16" s="31">
        <v>0</v>
      </c>
      <c r="I16" s="25">
        <v>0</v>
      </c>
      <c r="J16" s="25">
        <v>0</v>
      </c>
      <c r="K16" s="25">
        <v>0</v>
      </c>
      <c r="L16" s="29">
        <v>215.58</v>
      </c>
      <c r="M16" s="63">
        <v>0</v>
      </c>
      <c r="N16" s="63">
        <v>21.15</v>
      </c>
      <c r="O16" s="29">
        <v>1172.05</v>
      </c>
      <c r="P16" s="63">
        <v>9</v>
      </c>
      <c r="Q16" s="63">
        <v>146.5</v>
      </c>
      <c r="R16" s="29">
        <v>21</v>
      </c>
      <c r="S16" s="29">
        <v>0</v>
      </c>
      <c r="T16" s="103"/>
    </row>
    <row r="17" customFormat="1" ht="18" customHeight="1" spans="1:20">
      <c r="A17" s="21" t="s">
        <v>74</v>
      </c>
      <c r="B17" s="16">
        <f t="shared" si="0"/>
        <v>57754.29</v>
      </c>
      <c r="C17" s="15">
        <f>B17/B20*100</f>
        <v>16.8240036189463</v>
      </c>
      <c r="D17" s="33">
        <v>213.325177537745</v>
      </c>
      <c r="E17" s="33">
        <v>3257.87</v>
      </c>
      <c r="F17" s="33">
        <v>1291.9</v>
      </c>
      <c r="G17" s="33">
        <v>52810</v>
      </c>
      <c r="H17" s="33">
        <v>128.47</v>
      </c>
      <c r="I17" s="25">
        <v>0</v>
      </c>
      <c r="J17" s="25">
        <v>0</v>
      </c>
      <c r="K17" s="25">
        <v>0</v>
      </c>
      <c r="L17" s="33">
        <v>266.05</v>
      </c>
      <c r="M17" s="63">
        <v>1234</v>
      </c>
      <c r="N17" s="33">
        <v>630.653785</v>
      </c>
      <c r="O17" s="33">
        <v>938.44</v>
      </c>
      <c r="P17" s="79">
        <v>27</v>
      </c>
      <c r="Q17" s="33">
        <v>219.5</v>
      </c>
      <c r="R17" s="33">
        <v>322.734004</v>
      </c>
      <c r="S17" s="33">
        <v>7.364341</v>
      </c>
      <c r="T17" s="103"/>
    </row>
    <row r="18" customFormat="1" ht="18" customHeight="1" spans="1:20">
      <c r="A18" s="21" t="s">
        <v>75</v>
      </c>
      <c r="B18" s="16">
        <f t="shared" si="0"/>
        <v>7734.48</v>
      </c>
      <c r="C18" s="15">
        <f>B18/B20*100</f>
        <v>2.25307798798441</v>
      </c>
      <c r="D18" s="29" t="s">
        <v>34</v>
      </c>
      <c r="E18" s="30">
        <v>0</v>
      </c>
      <c r="F18" s="32">
        <v>395.98</v>
      </c>
      <c r="G18" s="32">
        <v>7338.5</v>
      </c>
      <c r="H18" s="31">
        <v>0</v>
      </c>
      <c r="I18" s="25">
        <v>0</v>
      </c>
      <c r="J18" s="25">
        <v>0</v>
      </c>
      <c r="K18" s="25">
        <v>0</v>
      </c>
      <c r="L18" s="63">
        <v>0</v>
      </c>
      <c r="M18" s="63">
        <v>0</v>
      </c>
      <c r="N18" s="63">
        <v>0</v>
      </c>
      <c r="O18" s="63">
        <v>0</v>
      </c>
      <c r="P18" s="63">
        <v>0</v>
      </c>
      <c r="Q18" s="63">
        <v>0</v>
      </c>
      <c r="R18" s="29">
        <v>0.34</v>
      </c>
      <c r="S18" s="29">
        <v>0.09</v>
      </c>
      <c r="T18" s="103"/>
    </row>
    <row r="19" customFormat="1" ht="18" customHeight="1" spans="1:20">
      <c r="A19" s="21" t="s">
        <v>76</v>
      </c>
      <c r="B19" s="16">
        <f t="shared" si="0"/>
        <v>160.55</v>
      </c>
      <c r="C19" s="15">
        <f>B19/B20*100</f>
        <v>0.0467687124371511</v>
      </c>
      <c r="D19" s="29" t="s">
        <v>34</v>
      </c>
      <c r="E19" s="30">
        <v>160.55</v>
      </c>
      <c r="F19" s="32">
        <v>0</v>
      </c>
      <c r="G19" s="32">
        <v>0</v>
      </c>
      <c r="H19" s="31">
        <v>0</v>
      </c>
      <c r="I19" s="25">
        <v>0</v>
      </c>
      <c r="J19" s="25">
        <v>0</v>
      </c>
      <c r="K19" s="25">
        <v>0</v>
      </c>
      <c r="L19" s="63">
        <v>0</v>
      </c>
      <c r="M19" s="63">
        <v>112</v>
      </c>
      <c r="N19" s="63">
        <v>0</v>
      </c>
      <c r="O19" s="63">
        <v>15.5</v>
      </c>
      <c r="P19" s="63">
        <v>0</v>
      </c>
      <c r="Q19" s="63">
        <v>0</v>
      </c>
      <c r="R19" s="29">
        <v>10.47</v>
      </c>
      <c r="S19" s="29">
        <v>0</v>
      </c>
      <c r="T19" s="103"/>
    </row>
    <row r="20" customFormat="1" ht="18" customHeight="1" spans="1:20">
      <c r="A20" s="21" t="s">
        <v>35</v>
      </c>
      <c r="B20" s="16">
        <f t="shared" ref="B20:S20" si="1">SUM(B7:B19)</f>
        <v>343285.054545281</v>
      </c>
      <c r="C20" s="15"/>
      <c r="D20" s="14">
        <v>44.68</v>
      </c>
      <c r="E20" s="34">
        <f t="shared" si="1"/>
        <v>38253.319671</v>
      </c>
      <c r="F20" s="34">
        <f t="shared" si="1"/>
        <v>6796.431337</v>
      </c>
      <c r="G20" s="34">
        <f t="shared" si="1"/>
        <v>179468.524261</v>
      </c>
      <c r="H20" s="34">
        <f t="shared" si="1"/>
        <v>7586.70844628118</v>
      </c>
      <c r="I20" s="34">
        <f t="shared" si="1"/>
        <v>4078.725</v>
      </c>
      <c r="J20" s="34">
        <f t="shared" si="1"/>
        <v>0</v>
      </c>
      <c r="K20" s="34">
        <f t="shared" si="1"/>
        <v>3321.32</v>
      </c>
      <c r="L20" s="34">
        <f t="shared" si="1"/>
        <v>103780.02583</v>
      </c>
      <c r="M20" s="80">
        <f t="shared" si="1"/>
        <v>15111</v>
      </c>
      <c r="N20" s="34">
        <f t="shared" si="1"/>
        <v>32437.872085</v>
      </c>
      <c r="O20" s="34">
        <f t="shared" si="1"/>
        <v>47962.260272</v>
      </c>
      <c r="P20" s="80">
        <f t="shared" si="1"/>
        <v>31873</v>
      </c>
      <c r="Q20" s="34">
        <f t="shared" si="1"/>
        <v>41633.004275</v>
      </c>
      <c r="R20" s="34">
        <f t="shared" si="1"/>
        <v>3457.414784</v>
      </c>
      <c r="S20" s="34">
        <f t="shared" si="1"/>
        <v>517.148661</v>
      </c>
      <c r="T20" s="109"/>
    </row>
    <row r="21" customFormat="1" ht="30" customHeight="1" spans="1:20">
      <c r="A21" s="35" t="s">
        <v>36</v>
      </c>
      <c r="B21" s="35"/>
      <c r="C21" s="35"/>
      <c r="D21" s="35"/>
      <c r="E21" s="35"/>
      <c r="F21" s="35"/>
      <c r="G21" s="35"/>
      <c r="H21" s="35"/>
      <c r="I21" s="35"/>
      <c r="J21" s="35"/>
      <c r="K21" s="35"/>
      <c r="L21" s="35"/>
      <c r="M21" s="35"/>
      <c r="N21" s="35"/>
      <c r="O21" s="35"/>
      <c r="P21" s="35"/>
      <c r="Q21" s="35"/>
      <c r="R21" s="35"/>
      <c r="S21" s="35"/>
      <c r="T21" s="109"/>
    </row>
    <row r="22" customFormat="1" ht="14.45" customHeight="1" spans="1:20">
      <c r="A22" s="5" t="s">
        <v>2</v>
      </c>
      <c r="B22" s="5" t="s">
        <v>3</v>
      </c>
      <c r="C22" s="6" t="s">
        <v>4</v>
      </c>
      <c r="D22" s="7" t="s">
        <v>48</v>
      </c>
      <c r="E22" s="7" t="s">
        <v>49</v>
      </c>
      <c r="F22" s="8" t="s">
        <v>50</v>
      </c>
      <c r="G22" s="9"/>
      <c r="H22" s="6" t="s">
        <v>51</v>
      </c>
      <c r="I22" s="6" t="s">
        <v>52</v>
      </c>
      <c r="J22" s="57" t="s">
        <v>11</v>
      </c>
      <c r="K22" s="58"/>
      <c r="L22" s="5" t="s">
        <v>53</v>
      </c>
      <c r="M22" s="5" t="s">
        <v>54</v>
      </c>
      <c r="N22" s="6" t="s">
        <v>55</v>
      </c>
      <c r="O22" s="6" t="s">
        <v>56</v>
      </c>
      <c r="P22" s="8" t="s">
        <v>57</v>
      </c>
      <c r="Q22" s="9"/>
      <c r="R22" s="5" t="s">
        <v>15</v>
      </c>
      <c r="S22" s="6" t="s">
        <v>58</v>
      </c>
      <c r="T22" s="109"/>
    </row>
    <row r="23" customFormat="1" ht="24" spans="1:20">
      <c r="A23" s="10"/>
      <c r="B23" s="10"/>
      <c r="C23" s="11"/>
      <c r="D23" s="12"/>
      <c r="E23" s="12"/>
      <c r="F23" s="13" t="s">
        <v>59</v>
      </c>
      <c r="G23" s="13" t="s">
        <v>60</v>
      </c>
      <c r="H23" s="11"/>
      <c r="I23" s="11"/>
      <c r="J23" s="13" t="s">
        <v>61</v>
      </c>
      <c r="K23" s="13" t="s">
        <v>23</v>
      </c>
      <c r="L23" s="10"/>
      <c r="M23" s="10"/>
      <c r="N23" s="11"/>
      <c r="O23" s="11"/>
      <c r="P23" s="59" t="s">
        <v>62</v>
      </c>
      <c r="Q23" s="59" t="s">
        <v>63</v>
      </c>
      <c r="R23" s="10"/>
      <c r="S23" s="11"/>
      <c r="T23" s="109"/>
    </row>
    <row r="24" customFormat="1" spans="1:20">
      <c r="A24" s="21" t="s">
        <v>64</v>
      </c>
      <c r="B24" s="14">
        <f t="shared" ref="B24:B30" si="2">SUM(E24:L24)</f>
        <v>8639.02492200001</v>
      </c>
      <c r="C24" s="24">
        <f>B24/B30*100</f>
        <v>47.8020768457439</v>
      </c>
      <c r="D24" s="14">
        <v>-3.97525023379334</v>
      </c>
      <c r="E24" s="14">
        <v>927.910238999999</v>
      </c>
      <c r="F24" s="14">
        <v>138.797891</v>
      </c>
      <c r="G24" s="14">
        <v>1734.51</v>
      </c>
      <c r="H24" s="24">
        <v>363.183641</v>
      </c>
      <c r="I24" s="24">
        <v>724.579</v>
      </c>
      <c r="J24" s="50">
        <v>0</v>
      </c>
      <c r="K24" s="50">
        <v>0</v>
      </c>
      <c r="L24" s="49">
        <v>4750.04415100001</v>
      </c>
      <c r="M24" s="50">
        <v>475</v>
      </c>
      <c r="N24" s="33">
        <v>1334.36</v>
      </c>
      <c r="O24" s="49">
        <v>1101.872327</v>
      </c>
      <c r="P24" s="79">
        <v>2838</v>
      </c>
      <c r="Q24" s="33">
        <v>6030.5</v>
      </c>
      <c r="R24" s="110">
        <v>113.38</v>
      </c>
      <c r="S24" s="98">
        <v>40.4</v>
      </c>
      <c r="T24" s="109"/>
    </row>
    <row r="25" customFormat="1" spans="1:20">
      <c r="A25" s="21" t="s">
        <v>65</v>
      </c>
      <c r="B25" s="36">
        <f t="shared" si="2"/>
        <v>1726.47</v>
      </c>
      <c r="C25" s="24">
        <f>B25/B30*100</f>
        <v>9.5530285370175</v>
      </c>
      <c r="D25" s="37">
        <v>12.7939946688967</v>
      </c>
      <c r="E25" s="37">
        <v>331.59</v>
      </c>
      <c r="F25" s="37">
        <v>4.6</v>
      </c>
      <c r="G25" s="38">
        <v>0</v>
      </c>
      <c r="H25" s="39">
        <v>22.57</v>
      </c>
      <c r="I25" s="81">
        <v>0</v>
      </c>
      <c r="J25" s="38">
        <v>0</v>
      </c>
      <c r="K25" s="38">
        <v>0</v>
      </c>
      <c r="L25" s="39">
        <v>1367.71</v>
      </c>
      <c r="M25" s="38">
        <v>129</v>
      </c>
      <c r="N25" s="37">
        <v>236</v>
      </c>
      <c r="O25" s="39">
        <v>1900.48</v>
      </c>
      <c r="P25" s="50">
        <v>0</v>
      </c>
      <c r="Q25" s="50">
        <v>0</v>
      </c>
      <c r="R25" s="50">
        <v>0</v>
      </c>
      <c r="S25" s="50">
        <v>0</v>
      </c>
      <c r="T25" s="109"/>
    </row>
    <row r="26" customFormat="1" spans="1:20">
      <c r="A26" s="21" t="s">
        <v>66</v>
      </c>
      <c r="B26" s="36">
        <f t="shared" si="2"/>
        <v>725.32436</v>
      </c>
      <c r="C26" s="24">
        <f>B26/B30*100</f>
        <v>4.01341715157168</v>
      </c>
      <c r="D26" s="40">
        <v>-70.7535856339276</v>
      </c>
      <c r="E26" s="40">
        <v>92.23486</v>
      </c>
      <c r="F26" s="41">
        <v>0</v>
      </c>
      <c r="G26" s="42">
        <v>0</v>
      </c>
      <c r="H26" s="43">
        <v>0.0991</v>
      </c>
      <c r="I26" s="82">
        <v>0</v>
      </c>
      <c r="J26" s="83">
        <v>0</v>
      </c>
      <c r="K26" s="82">
        <v>0</v>
      </c>
      <c r="L26" s="43">
        <v>632.9904</v>
      </c>
      <c r="M26" s="84">
        <v>39</v>
      </c>
      <c r="N26" s="85">
        <v>1.02</v>
      </c>
      <c r="O26" s="82">
        <v>0</v>
      </c>
      <c r="P26" s="82">
        <v>0</v>
      </c>
      <c r="Q26" s="82">
        <v>0</v>
      </c>
      <c r="R26" s="82">
        <v>0</v>
      </c>
      <c r="S26" s="82">
        <v>0</v>
      </c>
      <c r="T26" s="109"/>
    </row>
    <row r="27" customFormat="1" spans="1:20">
      <c r="A27" s="21" t="s">
        <v>68</v>
      </c>
      <c r="B27" s="36">
        <f t="shared" si="2"/>
        <v>5068.02928805908</v>
      </c>
      <c r="C27" s="24">
        <f>B27/B30*100</f>
        <v>28.042785808771</v>
      </c>
      <c r="D27" s="44">
        <v>36.9525505920506</v>
      </c>
      <c r="E27" s="19">
        <v>708.32</v>
      </c>
      <c r="F27" s="44">
        <v>0</v>
      </c>
      <c r="G27" s="44">
        <v>528.5</v>
      </c>
      <c r="H27" s="45">
        <v>2.57928805907662</v>
      </c>
      <c r="I27" s="86">
        <v>0</v>
      </c>
      <c r="J27" s="87">
        <v>0</v>
      </c>
      <c r="K27" s="87">
        <v>0</v>
      </c>
      <c r="L27" s="71">
        <v>3828.63</v>
      </c>
      <c r="M27" s="88">
        <v>332</v>
      </c>
      <c r="N27" s="89">
        <v>63.9</v>
      </c>
      <c r="O27" s="90">
        <v>196.843572</v>
      </c>
      <c r="P27" s="88">
        <v>25</v>
      </c>
      <c r="Q27" s="90">
        <v>52.92</v>
      </c>
      <c r="R27" s="86">
        <v>0</v>
      </c>
      <c r="S27" s="86" t="s">
        <v>77</v>
      </c>
      <c r="T27" s="109"/>
    </row>
    <row r="28" customFormat="1" spans="1:20">
      <c r="A28" s="21" t="s">
        <v>69</v>
      </c>
      <c r="B28" s="36">
        <f t="shared" si="2"/>
        <v>1619.5701</v>
      </c>
      <c r="C28" s="24">
        <f>B28/B30*100</f>
        <v>8.96152228709465</v>
      </c>
      <c r="D28" s="46">
        <v>-34.6507486896418</v>
      </c>
      <c r="E28" s="46">
        <v>219.38</v>
      </c>
      <c r="F28" s="47">
        <v>137.9106</v>
      </c>
      <c r="G28" s="47">
        <v>999.4195</v>
      </c>
      <c r="H28" s="46">
        <v>1.77</v>
      </c>
      <c r="I28" s="56">
        <v>0</v>
      </c>
      <c r="J28" s="56">
        <v>0</v>
      </c>
      <c r="K28" s="56">
        <v>0</v>
      </c>
      <c r="L28" s="46">
        <v>261.09</v>
      </c>
      <c r="M28" s="91">
        <v>244</v>
      </c>
      <c r="N28" s="46">
        <v>1918.43</v>
      </c>
      <c r="O28" s="46">
        <v>2675.33</v>
      </c>
      <c r="P28" s="91">
        <v>30</v>
      </c>
      <c r="Q28" s="46">
        <v>108.33</v>
      </c>
      <c r="R28" s="46">
        <v>66.14</v>
      </c>
      <c r="S28" s="46">
        <v>6.77</v>
      </c>
      <c r="T28" s="109"/>
    </row>
    <row r="29" customFormat="1" spans="1:20">
      <c r="A29" s="21" t="s">
        <v>70</v>
      </c>
      <c r="B29" s="36">
        <f t="shared" si="2"/>
        <v>294.07</v>
      </c>
      <c r="C29" s="24">
        <f>B29/B30*100</f>
        <v>1.62716936980123</v>
      </c>
      <c r="D29" s="29">
        <v>3.75145093971499</v>
      </c>
      <c r="E29" s="33">
        <v>294.07</v>
      </c>
      <c r="F29" s="25">
        <v>0</v>
      </c>
      <c r="G29" s="25">
        <v>0</v>
      </c>
      <c r="H29" s="25">
        <v>0</v>
      </c>
      <c r="I29" s="25">
        <v>0</v>
      </c>
      <c r="J29" s="25">
        <v>0</v>
      </c>
      <c r="K29" s="25">
        <v>0</v>
      </c>
      <c r="L29" s="25">
        <v>0</v>
      </c>
      <c r="M29" s="92">
        <v>103</v>
      </c>
      <c r="N29" s="25">
        <v>0</v>
      </c>
      <c r="O29" s="25">
        <v>0</v>
      </c>
      <c r="P29" s="25">
        <v>0</v>
      </c>
      <c r="Q29" s="25">
        <v>0</v>
      </c>
      <c r="R29" s="25">
        <v>0</v>
      </c>
      <c r="S29" s="25">
        <v>0</v>
      </c>
      <c r="T29" s="109"/>
    </row>
    <row r="30" customFormat="1" ht="19.15" customHeight="1" spans="1:20">
      <c r="A30" s="21" t="s">
        <v>35</v>
      </c>
      <c r="B30" s="36">
        <f t="shared" si="2"/>
        <v>18072.4886700591</v>
      </c>
      <c r="C30" s="21"/>
      <c r="D30" s="24">
        <v>-7.18</v>
      </c>
      <c r="E30" s="34">
        <f t="shared" ref="E30:S30" si="3">SUM(E24:E29)</f>
        <v>2573.505099</v>
      </c>
      <c r="F30" s="34">
        <f t="shared" si="3"/>
        <v>281.308491</v>
      </c>
      <c r="G30" s="34">
        <f t="shared" si="3"/>
        <v>3262.4295</v>
      </c>
      <c r="H30" s="34">
        <f t="shared" si="3"/>
        <v>390.202029059076</v>
      </c>
      <c r="I30" s="34">
        <f t="shared" si="3"/>
        <v>724.579</v>
      </c>
      <c r="J30" s="34">
        <f t="shared" si="3"/>
        <v>0</v>
      </c>
      <c r="K30" s="34">
        <f t="shared" si="3"/>
        <v>0</v>
      </c>
      <c r="L30" s="34">
        <f t="shared" si="3"/>
        <v>10840.464551</v>
      </c>
      <c r="M30" s="80">
        <f t="shared" si="3"/>
        <v>1322</v>
      </c>
      <c r="N30" s="34">
        <f t="shared" si="3"/>
        <v>3553.71</v>
      </c>
      <c r="O30" s="34">
        <f t="shared" si="3"/>
        <v>5874.525899</v>
      </c>
      <c r="P30" s="80">
        <f t="shared" si="3"/>
        <v>2893</v>
      </c>
      <c r="Q30" s="34">
        <f t="shared" si="3"/>
        <v>6191.75</v>
      </c>
      <c r="R30" s="34">
        <f t="shared" si="3"/>
        <v>179.52</v>
      </c>
      <c r="S30" s="34">
        <f t="shared" si="3"/>
        <v>47.17</v>
      </c>
      <c r="T30" s="109"/>
    </row>
    <row r="31" customFormat="1" ht="25.15" customHeight="1" spans="1:20">
      <c r="A31" s="35" t="s">
        <v>37</v>
      </c>
      <c r="B31" s="35"/>
      <c r="C31" s="35"/>
      <c r="D31" s="35"/>
      <c r="E31" s="35"/>
      <c r="F31" s="35"/>
      <c r="G31" s="35"/>
      <c r="H31" s="35"/>
      <c r="I31" s="35"/>
      <c r="J31" s="35"/>
      <c r="K31" s="35"/>
      <c r="L31" s="35"/>
      <c r="M31" s="35"/>
      <c r="N31" s="35"/>
      <c r="O31" s="35"/>
      <c r="P31" s="35"/>
      <c r="Q31" s="35"/>
      <c r="R31" s="35"/>
      <c r="S31" s="35"/>
      <c r="T31" s="109"/>
    </row>
    <row r="32" customFormat="1" ht="14.45" customHeight="1" spans="1:20">
      <c r="A32" s="5" t="s">
        <v>2</v>
      </c>
      <c r="B32" s="5" t="s">
        <v>3</v>
      </c>
      <c r="C32" s="6" t="s">
        <v>4</v>
      </c>
      <c r="D32" s="7" t="s">
        <v>48</v>
      </c>
      <c r="E32" s="7" t="s">
        <v>49</v>
      </c>
      <c r="F32" s="8" t="s">
        <v>50</v>
      </c>
      <c r="G32" s="9"/>
      <c r="H32" s="6" t="s">
        <v>51</v>
      </c>
      <c r="I32" s="6" t="s">
        <v>52</v>
      </c>
      <c r="J32" s="57" t="s">
        <v>11</v>
      </c>
      <c r="K32" s="58"/>
      <c r="L32" s="5" t="s">
        <v>53</v>
      </c>
      <c r="M32" s="5" t="s">
        <v>54</v>
      </c>
      <c r="N32" s="6" t="s">
        <v>55</v>
      </c>
      <c r="O32" s="6" t="s">
        <v>56</v>
      </c>
      <c r="P32" s="8" t="s">
        <v>57</v>
      </c>
      <c r="Q32" s="9"/>
      <c r="R32" s="5" t="s">
        <v>15</v>
      </c>
      <c r="S32" s="6" t="s">
        <v>58</v>
      </c>
      <c r="T32" s="109"/>
    </row>
    <row r="33" customFormat="1" ht="24" spans="1:20">
      <c r="A33" s="10"/>
      <c r="B33" s="10"/>
      <c r="C33" s="11"/>
      <c r="D33" s="12"/>
      <c r="E33" s="12"/>
      <c r="F33" s="13" t="s">
        <v>59</v>
      </c>
      <c r="G33" s="13" t="s">
        <v>60</v>
      </c>
      <c r="H33" s="11"/>
      <c r="I33" s="11"/>
      <c r="J33" s="13" t="s">
        <v>61</v>
      </c>
      <c r="K33" s="13" t="s">
        <v>23</v>
      </c>
      <c r="L33" s="10"/>
      <c r="M33" s="10"/>
      <c r="N33" s="11"/>
      <c r="O33" s="11"/>
      <c r="P33" s="59" t="s">
        <v>62</v>
      </c>
      <c r="Q33" s="59" t="s">
        <v>63</v>
      </c>
      <c r="R33" s="10"/>
      <c r="S33" s="11"/>
      <c r="T33" s="109"/>
    </row>
    <row r="34" customFormat="1" spans="1:20">
      <c r="A34" s="21" t="s">
        <v>64</v>
      </c>
      <c r="B34" s="14">
        <v>12816.094954</v>
      </c>
      <c r="C34" s="24">
        <f>B34/B43*100</f>
        <v>34.3425780054375</v>
      </c>
      <c r="D34" s="14">
        <v>1.25936344632247</v>
      </c>
      <c r="E34" s="14">
        <v>1201.145124</v>
      </c>
      <c r="F34" s="14">
        <v>409.935701</v>
      </c>
      <c r="G34" s="14">
        <v>3322.461712</v>
      </c>
      <c r="H34" s="24">
        <v>936.848569999999</v>
      </c>
      <c r="I34" s="24">
        <v>924.97</v>
      </c>
      <c r="J34" s="50">
        <v>0</v>
      </c>
      <c r="K34" s="50">
        <v>0</v>
      </c>
      <c r="L34" s="49">
        <v>6026.133847</v>
      </c>
      <c r="M34" s="50">
        <v>747</v>
      </c>
      <c r="N34" s="33">
        <v>2253</v>
      </c>
      <c r="O34" s="49">
        <v>2429.852836</v>
      </c>
      <c r="P34" s="93">
        <v>1086</v>
      </c>
      <c r="Q34" s="111">
        <v>3355.58</v>
      </c>
      <c r="R34" s="110">
        <v>157.05</v>
      </c>
      <c r="S34" s="110">
        <v>59.74</v>
      </c>
      <c r="T34" s="109"/>
    </row>
    <row r="35" customFormat="1" spans="1:19">
      <c r="A35" s="21" t="s">
        <v>65</v>
      </c>
      <c r="B35" s="14">
        <f t="shared" ref="B35:B42" si="4">SUM(E35:L35)</f>
        <v>5394.12</v>
      </c>
      <c r="C35" s="24">
        <f>B35/B43*100</f>
        <v>14.4543238432292</v>
      </c>
      <c r="D35" s="37">
        <v>55.4008815649218</v>
      </c>
      <c r="E35" s="37">
        <v>2460.03</v>
      </c>
      <c r="F35" s="37">
        <v>0.17</v>
      </c>
      <c r="G35" s="38">
        <v>0</v>
      </c>
      <c r="H35" s="39">
        <v>56.17</v>
      </c>
      <c r="I35" s="81">
        <v>0</v>
      </c>
      <c r="J35" s="38">
        <v>0</v>
      </c>
      <c r="K35" s="38">
        <v>0</v>
      </c>
      <c r="L35" s="39">
        <v>2877.75</v>
      </c>
      <c r="M35" s="38">
        <v>1028</v>
      </c>
      <c r="N35" s="37">
        <v>277.1</v>
      </c>
      <c r="O35" s="39">
        <v>372.38</v>
      </c>
      <c r="P35" s="50">
        <v>0</v>
      </c>
      <c r="Q35" s="50">
        <v>0</v>
      </c>
      <c r="R35" s="50">
        <v>0</v>
      </c>
      <c r="S35" s="50">
        <v>0</v>
      </c>
    </row>
    <row r="36" customFormat="1" spans="1:19">
      <c r="A36" s="21" t="s">
        <v>66</v>
      </c>
      <c r="B36" s="14">
        <f t="shared" si="4"/>
        <v>3234.123208</v>
      </c>
      <c r="C36" s="24">
        <f>B36/B43*100</f>
        <v>8.6663003784371</v>
      </c>
      <c r="D36" s="40">
        <v>-24.0285607339131</v>
      </c>
      <c r="E36" s="48">
        <v>667.27281</v>
      </c>
      <c r="F36" s="41">
        <v>0</v>
      </c>
      <c r="G36" s="43">
        <v>34.3</v>
      </c>
      <c r="H36" s="43">
        <v>2.7526</v>
      </c>
      <c r="I36" s="82">
        <v>0</v>
      </c>
      <c r="J36" s="83">
        <v>0</v>
      </c>
      <c r="K36" s="82">
        <v>0</v>
      </c>
      <c r="L36" s="94">
        <v>2529.797798</v>
      </c>
      <c r="M36" s="95">
        <v>201</v>
      </c>
      <c r="N36" s="96">
        <v>100.2</v>
      </c>
      <c r="O36" s="82">
        <v>0</v>
      </c>
      <c r="P36" s="82">
        <v>0</v>
      </c>
      <c r="Q36" s="82">
        <v>0</v>
      </c>
      <c r="R36" s="82">
        <v>0.158226</v>
      </c>
      <c r="S36" s="82">
        <v>0</v>
      </c>
    </row>
    <row r="37" customFormat="1" spans="1:19">
      <c r="A37" s="21" t="s">
        <v>67</v>
      </c>
      <c r="B37" s="14">
        <f t="shared" si="4"/>
        <v>2060</v>
      </c>
      <c r="C37" s="24">
        <f>B37/B43*100</f>
        <v>5.52006761381876</v>
      </c>
      <c r="D37" s="49">
        <v>85.7562805460874</v>
      </c>
      <c r="E37" s="14">
        <v>600</v>
      </c>
      <c r="F37" s="50">
        <v>0</v>
      </c>
      <c r="G37" s="50">
        <v>0</v>
      </c>
      <c r="H37" s="50">
        <v>0</v>
      </c>
      <c r="I37" s="50">
        <v>0</v>
      </c>
      <c r="J37" s="50">
        <v>0</v>
      </c>
      <c r="K37" s="50">
        <v>0</v>
      </c>
      <c r="L37" s="49">
        <v>1460</v>
      </c>
      <c r="M37" s="50">
        <v>85</v>
      </c>
      <c r="N37" s="50">
        <v>0</v>
      </c>
      <c r="O37" s="50">
        <v>0</v>
      </c>
      <c r="P37" s="50">
        <v>0</v>
      </c>
      <c r="Q37" s="50">
        <v>0</v>
      </c>
      <c r="R37" s="50">
        <v>0</v>
      </c>
      <c r="S37" s="50">
        <v>0</v>
      </c>
    </row>
    <row r="38" customFormat="1" spans="1:19">
      <c r="A38" s="21" t="s">
        <v>68</v>
      </c>
      <c r="B38" s="14">
        <f t="shared" si="4"/>
        <v>4938.23924030139</v>
      </c>
      <c r="C38" s="24">
        <f>B38/B43*100</f>
        <v>13.2327254852799</v>
      </c>
      <c r="D38" s="44">
        <v>-7.96891223240458</v>
      </c>
      <c r="E38" s="19">
        <v>1079.72</v>
      </c>
      <c r="F38" s="44">
        <v>0</v>
      </c>
      <c r="G38" s="44">
        <v>0</v>
      </c>
      <c r="H38" s="45">
        <v>3.3092403013872</v>
      </c>
      <c r="I38" s="86">
        <v>0</v>
      </c>
      <c r="J38" s="87">
        <v>0</v>
      </c>
      <c r="K38" s="87">
        <v>0</v>
      </c>
      <c r="L38" s="71">
        <v>3855.21</v>
      </c>
      <c r="M38" s="88">
        <v>482</v>
      </c>
      <c r="N38" s="89">
        <v>62.68</v>
      </c>
      <c r="O38" s="90">
        <v>162.8967</v>
      </c>
      <c r="P38" s="93">
        <v>5</v>
      </c>
      <c r="Q38" s="90">
        <v>3.55</v>
      </c>
      <c r="R38" s="86">
        <v>0</v>
      </c>
      <c r="S38" s="86" t="s">
        <v>77</v>
      </c>
    </row>
    <row r="39" customFormat="1" spans="1:19">
      <c r="A39" s="21" t="s">
        <v>69</v>
      </c>
      <c r="B39" s="14">
        <f t="shared" si="4"/>
        <v>4671.466069</v>
      </c>
      <c r="C39" s="24">
        <f>B39/B43*100</f>
        <v>12.5178682313302</v>
      </c>
      <c r="D39" s="46">
        <v>-13.1284390155911</v>
      </c>
      <c r="E39" s="46">
        <v>720.41</v>
      </c>
      <c r="F39" s="51">
        <v>60.6689</v>
      </c>
      <c r="G39" s="47">
        <v>3122.997169</v>
      </c>
      <c r="H39" s="46">
        <v>9.5</v>
      </c>
      <c r="I39" s="56">
        <v>0</v>
      </c>
      <c r="J39" s="56">
        <v>0</v>
      </c>
      <c r="K39" s="87">
        <v>0</v>
      </c>
      <c r="L39" s="97">
        <v>757.89</v>
      </c>
      <c r="M39" s="91">
        <v>571</v>
      </c>
      <c r="N39" s="46">
        <v>6183.75</v>
      </c>
      <c r="O39" s="46">
        <v>1646.4</v>
      </c>
      <c r="P39" s="91">
        <v>40</v>
      </c>
      <c r="Q39" s="46">
        <v>164.3</v>
      </c>
      <c r="R39" s="91">
        <v>0</v>
      </c>
      <c r="S39" s="91">
        <v>0</v>
      </c>
    </row>
    <row r="40" customFormat="1" spans="1:19">
      <c r="A40" s="21" t="s">
        <v>70</v>
      </c>
      <c r="B40" s="14">
        <f t="shared" si="4"/>
        <v>140.52</v>
      </c>
      <c r="C40" s="24">
        <f>B40/B43*100</f>
        <v>0.376543641307676</v>
      </c>
      <c r="D40" s="29">
        <v>-9.33023615950444</v>
      </c>
      <c r="E40" s="33">
        <v>140.52</v>
      </c>
      <c r="F40" s="25">
        <v>0</v>
      </c>
      <c r="G40" s="25">
        <v>0</v>
      </c>
      <c r="H40" s="25">
        <v>0</v>
      </c>
      <c r="I40" s="25">
        <v>0</v>
      </c>
      <c r="J40" s="25">
        <v>0</v>
      </c>
      <c r="K40" s="25">
        <v>0</v>
      </c>
      <c r="L40" s="25">
        <v>0</v>
      </c>
      <c r="M40" s="92">
        <v>96</v>
      </c>
      <c r="N40" s="25">
        <v>0</v>
      </c>
      <c r="O40" s="25">
        <v>0</v>
      </c>
      <c r="P40" s="25">
        <v>0</v>
      </c>
      <c r="Q40" s="25">
        <v>0</v>
      </c>
      <c r="R40" s="25">
        <v>0</v>
      </c>
      <c r="S40" s="25">
        <v>0</v>
      </c>
    </row>
    <row r="41" customFormat="1" ht="18" customHeight="1" spans="1:19">
      <c r="A41" s="21" t="s">
        <v>71</v>
      </c>
      <c r="B41" s="14">
        <f t="shared" si="4"/>
        <v>3118.2</v>
      </c>
      <c r="C41" s="24">
        <f>B41/B43*100</f>
        <v>8.35566739485906</v>
      </c>
      <c r="D41" s="49">
        <v>90.6339793360641</v>
      </c>
      <c r="E41" s="50">
        <v>0</v>
      </c>
      <c r="F41" s="29">
        <v>86.1</v>
      </c>
      <c r="G41" s="29">
        <v>2746.4</v>
      </c>
      <c r="H41" s="50">
        <v>0</v>
      </c>
      <c r="I41" s="50">
        <v>0</v>
      </c>
      <c r="J41" s="50">
        <v>0</v>
      </c>
      <c r="K41" s="50">
        <v>0</v>
      </c>
      <c r="L41" s="49">
        <v>285.7</v>
      </c>
      <c r="M41" s="50">
        <v>2</v>
      </c>
      <c r="N41" s="50">
        <v>0</v>
      </c>
      <c r="O41" s="33">
        <v>19.45</v>
      </c>
      <c r="P41" s="50">
        <v>0</v>
      </c>
      <c r="Q41" s="50">
        <v>0</v>
      </c>
      <c r="R41" s="50">
        <v>0</v>
      </c>
      <c r="S41" s="50">
        <v>0</v>
      </c>
    </row>
    <row r="42" customFormat="1" ht="19.9" customHeight="1" spans="1:19">
      <c r="A42" s="21" t="s">
        <v>74</v>
      </c>
      <c r="B42" s="14">
        <f t="shared" si="4"/>
        <v>945.62</v>
      </c>
      <c r="C42" s="24">
        <f>B42/B43*100</f>
        <v>2.53392540630063</v>
      </c>
      <c r="D42" s="49" t="s">
        <v>34</v>
      </c>
      <c r="E42" s="49">
        <v>943.93</v>
      </c>
      <c r="F42" s="29">
        <v>0</v>
      </c>
      <c r="G42" s="29">
        <v>0</v>
      </c>
      <c r="H42" s="50">
        <v>1.69</v>
      </c>
      <c r="I42" s="50">
        <v>0</v>
      </c>
      <c r="J42" s="50">
        <v>0</v>
      </c>
      <c r="K42" s="50">
        <v>0</v>
      </c>
      <c r="L42" s="49">
        <v>0</v>
      </c>
      <c r="M42" s="50">
        <v>309</v>
      </c>
      <c r="N42" s="49">
        <v>41.904685</v>
      </c>
      <c r="O42" s="33">
        <v>0</v>
      </c>
      <c r="P42" s="50">
        <v>1</v>
      </c>
      <c r="Q42" s="50">
        <v>9</v>
      </c>
      <c r="R42" s="50">
        <v>0</v>
      </c>
      <c r="S42" s="50">
        <v>0</v>
      </c>
    </row>
    <row r="43" customFormat="1" ht="18" customHeight="1" spans="1:19">
      <c r="A43" s="21" t="s">
        <v>35</v>
      </c>
      <c r="B43" s="14">
        <f t="shared" ref="B43:S43" si="5">SUM(B34:B42)</f>
        <v>37318.3834713014</v>
      </c>
      <c r="C43" s="14"/>
      <c r="D43" s="14">
        <v>9.67</v>
      </c>
      <c r="E43" s="14">
        <f t="shared" si="5"/>
        <v>7813.027934</v>
      </c>
      <c r="F43" s="14">
        <f t="shared" si="5"/>
        <v>556.874601</v>
      </c>
      <c r="G43" s="14">
        <f t="shared" si="5"/>
        <v>9226.158881</v>
      </c>
      <c r="H43" s="14">
        <f t="shared" si="5"/>
        <v>1010.27041030139</v>
      </c>
      <c r="I43" s="14">
        <f t="shared" si="5"/>
        <v>924.97</v>
      </c>
      <c r="J43" s="14">
        <f t="shared" si="5"/>
        <v>0</v>
      </c>
      <c r="K43" s="14">
        <f t="shared" si="5"/>
        <v>0</v>
      </c>
      <c r="L43" s="14">
        <f t="shared" si="5"/>
        <v>17792.481645</v>
      </c>
      <c r="M43" s="25">
        <f t="shared" si="5"/>
        <v>3521</v>
      </c>
      <c r="N43" s="14">
        <f t="shared" si="5"/>
        <v>8918.634685</v>
      </c>
      <c r="O43" s="14">
        <f t="shared" si="5"/>
        <v>4630.979536</v>
      </c>
      <c r="P43" s="25">
        <f t="shared" si="5"/>
        <v>1132</v>
      </c>
      <c r="Q43" s="14">
        <f t="shared" si="5"/>
        <v>3532.43</v>
      </c>
      <c r="R43" s="14">
        <f t="shared" si="5"/>
        <v>157.208226</v>
      </c>
      <c r="S43" s="14">
        <f t="shared" si="5"/>
        <v>59.74</v>
      </c>
    </row>
    <row r="44" customFormat="1" ht="31.9" customHeight="1" spans="1:19">
      <c r="A44" s="35" t="s">
        <v>38</v>
      </c>
      <c r="B44" s="35"/>
      <c r="C44" s="35"/>
      <c r="D44" s="35"/>
      <c r="E44" s="35"/>
      <c r="F44" s="35"/>
      <c r="G44" s="35"/>
      <c r="H44" s="35"/>
      <c r="I44" s="35"/>
      <c r="J44" s="35"/>
      <c r="K44" s="35"/>
      <c r="L44" s="35"/>
      <c r="M44" s="35"/>
      <c r="N44" s="35"/>
      <c r="O44" s="35"/>
      <c r="P44" s="35"/>
      <c r="Q44" s="35"/>
      <c r="R44" s="35"/>
      <c r="S44" s="35"/>
    </row>
    <row r="45" customFormat="1" ht="14.45" customHeight="1" spans="1:19">
      <c r="A45" s="5" t="s">
        <v>2</v>
      </c>
      <c r="B45" s="5" t="s">
        <v>3</v>
      </c>
      <c r="C45" s="6" t="s">
        <v>4</v>
      </c>
      <c r="D45" s="7" t="s">
        <v>48</v>
      </c>
      <c r="E45" s="7" t="s">
        <v>49</v>
      </c>
      <c r="F45" s="8" t="s">
        <v>50</v>
      </c>
      <c r="G45" s="9"/>
      <c r="H45" s="6" t="s">
        <v>51</v>
      </c>
      <c r="I45" s="6" t="s">
        <v>52</v>
      </c>
      <c r="J45" s="57" t="s">
        <v>11</v>
      </c>
      <c r="K45" s="58"/>
      <c r="L45" s="5" t="s">
        <v>53</v>
      </c>
      <c r="M45" s="5" t="s">
        <v>54</v>
      </c>
      <c r="N45" s="6" t="s">
        <v>55</v>
      </c>
      <c r="O45" s="6" t="s">
        <v>56</v>
      </c>
      <c r="P45" s="8" t="s">
        <v>57</v>
      </c>
      <c r="Q45" s="9"/>
      <c r="R45" s="5" t="s">
        <v>15</v>
      </c>
      <c r="S45" s="6" t="s">
        <v>58</v>
      </c>
    </row>
    <row r="46" customFormat="1" ht="24" spans="1:19">
      <c r="A46" s="10"/>
      <c r="B46" s="10"/>
      <c r="C46" s="11"/>
      <c r="D46" s="12"/>
      <c r="E46" s="12"/>
      <c r="F46" s="13" t="s">
        <v>59</v>
      </c>
      <c r="G46" s="13" t="s">
        <v>60</v>
      </c>
      <c r="H46" s="11"/>
      <c r="I46" s="11"/>
      <c r="J46" s="13" t="s">
        <v>61</v>
      </c>
      <c r="K46" s="13" t="s">
        <v>23</v>
      </c>
      <c r="L46" s="10"/>
      <c r="M46" s="10"/>
      <c r="N46" s="11"/>
      <c r="O46" s="11"/>
      <c r="P46" s="59" t="s">
        <v>62</v>
      </c>
      <c r="Q46" s="59" t="s">
        <v>63</v>
      </c>
      <c r="R46" s="10"/>
      <c r="S46" s="11"/>
    </row>
    <row r="47" customFormat="1" spans="1:19">
      <c r="A47" s="21" t="s">
        <v>64</v>
      </c>
      <c r="B47" s="14">
        <f t="shared" ref="B47:B53" si="6">SUM(E47:L47)</f>
        <v>8974.34399100001</v>
      </c>
      <c r="C47" s="24">
        <f>B47/B54*100</f>
        <v>23.032885255519</v>
      </c>
      <c r="D47" s="14">
        <v>-18.3097226192124</v>
      </c>
      <c r="E47" s="14">
        <v>1229.382802</v>
      </c>
      <c r="F47" s="14">
        <v>356.464918</v>
      </c>
      <c r="G47" s="14">
        <v>2092.21408</v>
      </c>
      <c r="H47" s="24">
        <v>701.286288999999</v>
      </c>
      <c r="I47" s="98">
        <v>688.156</v>
      </c>
      <c r="J47" s="50">
        <v>0</v>
      </c>
      <c r="K47" s="50">
        <v>0</v>
      </c>
      <c r="L47" s="99">
        <v>3906.83990200001</v>
      </c>
      <c r="M47" s="79">
        <v>719</v>
      </c>
      <c r="N47" s="99">
        <v>684.7383</v>
      </c>
      <c r="O47" s="100">
        <v>1657.243414</v>
      </c>
      <c r="P47" s="93">
        <v>476</v>
      </c>
      <c r="Q47" s="33">
        <v>576.93</v>
      </c>
      <c r="R47" s="110">
        <v>134.64</v>
      </c>
      <c r="S47" s="110">
        <v>49.72</v>
      </c>
    </row>
    <row r="48" customFormat="1" spans="1:19">
      <c r="A48" s="21" t="s">
        <v>65</v>
      </c>
      <c r="B48" s="52">
        <f t="shared" si="6"/>
        <v>1278.05</v>
      </c>
      <c r="C48" s="24">
        <f>B48/B54*100</f>
        <v>3.2801482793993</v>
      </c>
      <c r="D48" s="37">
        <v>19.9810366031111</v>
      </c>
      <c r="E48" s="37">
        <v>533.22</v>
      </c>
      <c r="F48" s="37">
        <v>32.88</v>
      </c>
      <c r="G48" s="38">
        <v>0</v>
      </c>
      <c r="H48" s="39">
        <v>44.63</v>
      </c>
      <c r="I48" s="81">
        <v>0</v>
      </c>
      <c r="J48" s="38">
        <v>0</v>
      </c>
      <c r="K48" s="38">
        <v>0</v>
      </c>
      <c r="L48" s="39">
        <v>667.32</v>
      </c>
      <c r="M48" s="38">
        <v>243</v>
      </c>
      <c r="N48" s="37">
        <v>87.82</v>
      </c>
      <c r="O48" s="39">
        <v>586.38</v>
      </c>
      <c r="P48" s="50">
        <v>0</v>
      </c>
      <c r="Q48" s="50">
        <v>0</v>
      </c>
      <c r="R48" s="50">
        <v>0</v>
      </c>
      <c r="S48" s="50">
        <v>0</v>
      </c>
    </row>
    <row r="49" customFormat="1" spans="1:19">
      <c r="A49" s="21" t="s">
        <v>66</v>
      </c>
      <c r="B49" s="52">
        <f t="shared" si="6"/>
        <v>3465.757993</v>
      </c>
      <c r="C49" s="24">
        <f>B49/B54*100</f>
        <v>8.89495725327907</v>
      </c>
      <c r="D49" s="40">
        <v>-25.9245973083592</v>
      </c>
      <c r="E49" s="48">
        <v>1163.005959</v>
      </c>
      <c r="F49" s="41">
        <v>0</v>
      </c>
      <c r="G49" s="43">
        <v>40.5</v>
      </c>
      <c r="H49" s="43">
        <v>15.7638</v>
      </c>
      <c r="I49" s="82">
        <v>0</v>
      </c>
      <c r="J49" s="83">
        <v>0</v>
      </c>
      <c r="K49" s="82">
        <v>0</v>
      </c>
      <c r="L49" s="94">
        <v>2246.488234</v>
      </c>
      <c r="M49" s="95">
        <v>294</v>
      </c>
      <c r="N49" s="85">
        <v>108.8</v>
      </c>
      <c r="O49" s="82">
        <v>0</v>
      </c>
      <c r="P49" s="82">
        <v>0</v>
      </c>
      <c r="Q49" s="82">
        <v>0</v>
      </c>
      <c r="R49" s="82">
        <v>0</v>
      </c>
      <c r="S49" s="82">
        <v>0</v>
      </c>
    </row>
    <row r="50" customFormat="1" spans="1:19">
      <c r="A50" s="21" t="s">
        <v>68</v>
      </c>
      <c r="B50" s="52">
        <f t="shared" si="6"/>
        <v>13136.7168268016</v>
      </c>
      <c r="C50" s="24">
        <f>B50/B54*100</f>
        <v>33.7157224649966</v>
      </c>
      <c r="D50" s="44">
        <v>92.9197057636714</v>
      </c>
      <c r="E50" s="19">
        <v>1844.34</v>
      </c>
      <c r="F50" s="44">
        <v>31.5</v>
      </c>
      <c r="G50" s="44">
        <v>6007.8</v>
      </c>
      <c r="H50" s="45">
        <v>7.15682680156483</v>
      </c>
      <c r="I50" s="86">
        <v>0</v>
      </c>
      <c r="J50" s="87">
        <v>0</v>
      </c>
      <c r="K50" s="87">
        <v>0</v>
      </c>
      <c r="L50" s="71">
        <v>5245.92</v>
      </c>
      <c r="M50" s="88">
        <v>918</v>
      </c>
      <c r="N50" s="89">
        <v>118.2</v>
      </c>
      <c r="O50" s="90">
        <v>203.2541986</v>
      </c>
      <c r="P50" s="93">
        <v>14</v>
      </c>
      <c r="Q50" s="90">
        <v>17.4</v>
      </c>
      <c r="R50" s="86">
        <v>0</v>
      </c>
      <c r="S50" s="86" t="s">
        <v>77</v>
      </c>
    </row>
    <row r="51" customFormat="1" spans="1:19">
      <c r="A51" s="21" t="s">
        <v>69</v>
      </c>
      <c r="B51" s="52">
        <f t="shared" si="6"/>
        <v>3882.3788</v>
      </c>
      <c r="C51" s="24">
        <f>B51/B54*100</f>
        <v>9.96422529697297</v>
      </c>
      <c r="D51" s="46">
        <v>-28.8768362989519</v>
      </c>
      <c r="E51" s="46">
        <v>149</v>
      </c>
      <c r="F51" s="47">
        <v>93.6795</v>
      </c>
      <c r="G51" s="51">
        <v>3478.2393</v>
      </c>
      <c r="H51" s="46">
        <v>1.52</v>
      </c>
      <c r="I51" s="56">
        <v>0</v>
      </c>
      <c r="J51" s="56">
        <v>0</v>
      </c>
      <c r="K51" s="56">
        <v>0</v>
      </c>
      <c r="L51" s="46">
        <v>159.94</v>
      </c>
      <c r="M51" s="91">
        <v>148</v>
      </c>
      <c r="N51" s="46">
        <v>1387.95</v>
      </c>
      <c r="O51" s="46">
        <v>500.64</v>
      </c>
      <c r="P51" s="91">
        <v>5</v>
      </c>
      <c r="Q51" s="46">
        <v>15.2</v>
      </c>
      <c r="R51" s="91">
        <v>0</v>
      </c>
      <c r="S51" s="91">
        <v>0</v>
      </c>
    </row>
    <row r="52" customFormat="1" spans="1:19">
      <c r="A52" s="21" t="s">
        <v>70</v>
      </c>
      <c r="B52" s="52">
        <f t="shared" si="6"/>
        <v>98.93</v>
      </c>
      <c r="C52" s="24">
        <f>B52/B54*100</f>
        <v>0.253906395900765</v>
      </c>
      <c r="D52" s="29">
        <v>23.2256650175129</v>
      </c>
      <c r="E52" s="33">
        <v>98.93</v>
      </c>
      <c r="F52" s="25">
        <v>0</v>
      </c>
      <c r="G52" s="25">
        <v>0</v>
      </c>
      <c r="H52" s="25">
        <v>0</v>
      </c>
      <c r="I52" s="25">
        <v>0</v>
      </c>
      <c r="J52" s="25">
        <v>0</v>
      </c>
      <c r="K52" s="25">
        <v>0</v>
      </c>
      <c r="L52" s="25">
        <v>0</v>
      </c>
      <c r="M52" s="92">
        <v>33</v>
      </c>
      <c r="N52" s="25">
        <v>0</v>
      </c>
      <c r="O52" s="25">
        <v>0</v>
      </c>
      <c r="P52" s="25">
        <v>0</v>
      </c>
      <c r="Q52" s="25">
        <v>0</v>
      </c>
      <c r="R52" s="25">
        <v>0</v>
      </c>
      <c r="S52" s="25">
        <v>0</v>
      </c>
    </row>
    <row r="53" customFormat="1" spans="1:19">
      <c r="A53" s="21" t="s">
        <v>72</v>
      </c>
      <c r="B53" s="52">
        <f t="shared" si="6"/>
        <v>8127</v>
      </c>
      <c r="C53" s="24">
        <f>B53/B54*100</f>
        <v>20.8581550539322</v>
      </c>
      <c r="D53" s="14">
        <v>3070.8934841982</v>
      </c>
      <c r="E53" s="53">
        <v>427</v>
      </c>
      <c r="F53" s="25">
        <v>0</v>
      </c>
      <c r="G53" s="54">
        <v>6900</v>
      </c>
      <c r="H53" s="25">
        <v>0</v>
      </c>
      <c r="I53" s="25">
        <v>0</v>
      </c>
      <c r="J53" s="25">
        <v>0</v>
      </c>
      <c r="K53" s="25">
        <v>0</v>
      </c>
      <c r="L53" s="25">
        <v>800</v>
      </c>
      <c r="M53" s="25">
        <v>260</v>
      </c>
      <c r="N53" s="14">
        <v>30</v>
      </c>
      <c r="O53" s="25">
        <v>3000</v>
      </c>
      <c r="P53" s="25">
        <v>0</v>
      </c>
      <c r="Q53" s="25">
        <v>0</v>
      </c>
      <c r="R53" s="25">
        <v>120</v>
      </c>
      <c r="S53" s="25">
        <v>66</v>
      </c>
    </row>
    <row r="54" customFormat="1" spans="1:19">
      <c r="A54" s="21" t="s">
        <v>35</v>
      </c>
      <c r="B54" s="52">
        <f t="shared" ref="B54:S54" si="7">SUM(B47:B53)</f>
        <v>38963.1776108016</v>
      </c>
      <c r="C54" s="21"/>
      <c r="D54" s="24">
        <v>32.82</v>
      </c>
      <c r="E54" s="34">
        <f t="shared" si="7"/>
        <v>5444.878761</v>
      </c>
      <c r="F54" s="34">
        <f t="shared" si="7"/>
        <v>514.524418</v>
      </c>
      <c r="G54" s="34">
        <f t="shared" si="7"/>
        <v>18518.75338</v>
      </c>
      <c r="H54" s="34">
        <f t="shared" si="7"/>
        <v>770.356915801564</v>
      </c>
      <c r="I54" s="34">
        <f t="shared" si="7"/>
        <v>688.156</v>
      </c>
      <c r="J54" s="34">
        <f t="shared" si="7"/>
        <v>0</v>
      </c>
      <c r="K54" s="34">
        <f t="shared" si="7"/>
        <v>0</v>
      </c>
      <c r="L54" s="34">
        <f t="shared" si="7"/>
        <v>13026.508136</v>
      </c>
      <c r="M54" s="80">
        <f t="shared" si="7"/>
        <v>2615</v>
      </c>
      <c r="N54" s="34">
        <f t="shared" si="7"/>
        <v>2417.5083</v>
      </c>
      <c r="O54" s="34">
        <f t="shared" si="7"/>
        <v>5947.5176126</v>
      </c>
      <c r="P54" s="34">
        <f t="shared" si="7"/>
        <v>495</v>
      </c>
      <c r="Q54" s="34">
        <f t="shared" si="7"/>
        <v>609.53</v>
      </c>
      <c r="R54" s="34">
        <f t="shared" si="7"/>
        <v>254.64</v>
      </c>
      <c r="S54" s="34">
        <f t="shared" si="7"/>
        <v>115.72</v>
      </c>
    </row>
    <row r="55" customFormat="1" ht="17.4" spans="1:19">
      <c r="A55" s="35" t="s">
        <v>39</v>
      </c>
      <c r="B55" s="35"/>
      <c r="C55" s="35"/>
      <c r="D55" s="35"/>
      <c r="E55" s="35"/>
      <c r="F55" s="35"/>
      <c r="G55" s="35"/>
      <c r="H55" s="35"/>
      <c r="I55" s="35"/>
      <c r="J55" s="35"/>
      <c r="K55" s="35"/>
      <c r="L55" s="35"/>
      <c r="M55" s="35"/>
      <c r="N55" s="35"/>
      <c r="O55" s="35"/>
      <c r="P55" s="35"/>
      <c r="Q55" s="35"/>
      <c r="R55" s="35"/>
      <c r="S55" s="35"/>
    </row>
    <row r="56" customFormat="1" ht="14.45" customHeight="1" spans="1:19">
      <c r="A56" s="5" t="s">
        <v>2</v>
      </c>
      <c r="B56" s="5" t="s">
        <v>3</v>
      </c>
      <c r="C56" s="6" t="s">
        <v>4</v>
      </c>
      <c r="D56" s="7" t="s">
        <v>48</v>
      </c>
      <c r="E56" s="7" t="s">
        <v>49</v>
      </c>
      <c r="F56" s="8" t="s">
        <v>50</v>
      </c>
      <c r="G56" s="9"/>
      <c r="H56" s="6" t="s">
        <v>51</v>
      </c>
      <c r="I56" s="6" t="s">
        <v>52</v>
      </c>
      <c r="J56" s="57" t="s">
        <v>11</v>
      </c>
      <c r="K56" s="58"/>
      <c r="L56" s="5" t="s">
        <v>53</v>
      </c>
      <c r="M56" s="5" t="s">
        <v>54</v>
      </c>
      <c r="N56" s="6" t="s">
        <v>55</v>
      </c>
      <c r="O56" s="6" t="s">
        <v>56</v>
      </c>
      <c r="P56" s="8" t="s">
        <v>57</v>
      </c>
      <c r="Q56" s="9"/>
      <c r="R56" s="5" t="s">
        <v>15</v>
      </c>
      <c r="S56" s="6" t="s">
        <v>58</v>
      </c>
    </row>
    <row r="57" customFormat="1" ht="24" spans="1:19">
      <c r="A57" s="10"/>
      <c r="B57" s="10"/>
      <c r="C57" s="11"/>
      <c r="D57" s="12"/>
      <c r="E57" s="12"/>
      <c r="F57" s="13" t="s">
        <v>59</v>
      </c>
      <c r="G57" s="13" t="s">
        <v>60</v>
      </c>
      <c r="H57" s="11"/>
      <c r="I57" s="11"/>
      <c r="J57" s="13" t="s">
        <v>61</v>
      </c>
      <c r="K57" s="13" t="s">
        <v>23</v>
      </c>
      <c r="L57" s="10"/>
      <c r="M57" s="10"/>
      <c r="N57" s="11"/>
      <c r="O57" s="11"/>
      <c r="P57" s="59" t="s">
        <v>62</v>
      </c>
      <c r="Q57" s="59" t="s">
        <v>63</v>
      </c>
      <c r="R57" s="10"/>
      <c r="S57" s="11"/>
    </row>
    <row r="58" customFormat="1" spans="1:19">
      <c r="A58" s="21" t="s">
        <v>64</v>
      </c>
      <c r="B58" s="14">
        <f t="shared" ref="B58:B64" si="8">SUM(E58:L58)</f>
        <v>5031.845627</v>
      </c>
      <c r="C58" s="24">
        <f>B58/B64*100</f>
        <v>51.3961764283015</v>
      </c>
      <c r="D58" s="14">
        <v>40.6819231495316</v>
      </c>
      <c r="E58" s="14">
        <v>873.218372</v>
      </c>
      <c r="F58" s="14">
        <v>120.739522</v>
      </c>
      <c r="G58" s="14">
        <v>1219.2</v>
      </c>
      <c r="H58" s="24">
        <v>430.079173</v>
      </c>
      <c r="I58" s="24">
        <v>326.742</v>
      </c>
      <c r="J58" s="50">
        <v>0</v>
      </c>
      <c r="K58" s="50">
        <v>0</v>
      </c>
      <c r="L58" s="49">
        <v>2061.86656</v>
      </c>
      <c r="M58" s="50">
        <v>524</v>
      </c>
      <c r="N58" s="101">
        <v>282</v>
      </c>
      <c r="O58" s="49">
        <v>453.821691</v>
      </c>
      <c r="P58" s="79">
        <v>343</v>
      </c>
      <c r="Q58" s="33">
        <v>553</v>
      </c>
      <c r="R58" s="110">
        <v>90.86</v>
      </c>
      <c r="S58" s="110">
        <v>25.56</v>
      </c>
    </row>
    <row r="59" customFormat="1" spans="1:19">
      <c r="A59" s="21" t="s">
        <v>65</v>
      </c>
      <c r="B59" s="52">
        <f t="shared" si="8"/>
        <v>1923.18</v>
      </c>
      <c r="C59" s="24">
        <f>B59/B64*100</f>
        <v>19.6437064867413</v>
      </c>
      <c r="D59" s="37">
        <v>43.6109202783835</v>
      </c>
      <c r="E59" s="37">
        <v>693.33</v>
      </c>
      <c r="F59" s="37">
        <v>0</v>
      </c>
      <c r="G59" s="38">
        <v>0</v>
      </c>
      <c r="H59" s="39">
        <v>32.07</v>
      </c>
      <c r="I59" s="81">
        <v>0</v>
      </c>
      <c r="J59" s="38">
        <v>0</v>
      </c>
      <c r="K59" s="38">
        <v>0</v>
      </c>
      <c r="L59" s="39">
        <v>1197.78</v>
      </c>
      <c r="M59" s="38">
        <v>227</v>
      </c>
      <c r="N59" s="37">
        <v>124.36</v>
      </c>
      <c r="O59" s="39">
        <v>42.94</v>
      </c>
      <c r="P59" s="50">
        <v>0</v>
      </c>
      <c r="Q59" s="50">
        <v>0</v>
      </c>
      <c r="R59" s="50">
        <v>0</v>
      </c>
      <c r="S59" s="50">
        <v>0</v>
      </c>
    </row>
    <row r="60" customFormat="1" spans="1:19">
      <c r="A60" s="21" t="s">
        <v>66</v>
      </c>
      <c r="B60" s="52">
        <f t="shared" si="8"/>
        <v>1919.18988</v>
      </c>
      <c r="C60" s="24">
        <f>B60/B64*100</f>
        <v>19.6029506832664</v>
      </c>
      <c r="D60" s="40">
        <v>31.7099307910488</v>
      </c>
      <c r="E60" s="48">
        <v>629.05487</v>
      </c>
      <c r="F60" s="41">
        <v>0</v>
      </c>
      <c r="G60" s="43">
        <v>0</v>
      </c>
      <c r="H60" s="43">
        <v>7.0901</v>
      </c>
      <c r="I60" s="82">
        <v>0</v>
      </c>
      <c r="J60" s="83">
        <v>0</v>
      </c>
      <c r="K60" s="82">
        <v>0</v>
      </c>
      <c r="L60" s="94">
        <v>1283.04491</v>
      </c>
      <c r="M60" s="95">
        <v>186</v>
      </c>
      <c r="N60" s="85">
        <v>17.92</v>
      </c>
      <c r="O60" s="82">
        <v>0</v>
      </c>
      <c r="P60" s="82">
        <v>0</v>
      </c>
      <c r="Q60" s="82">
        <v>0</v>
      </c>
      <c r="R60" s="82">
        <v>0.154578</v>
      </c>
      <c r="S60" s="82">
        <v>0</v>
      </c>
    </row>
    <row r="61" customFormat="1" spans="1:19">
      <c r="A61" s="21" t="s">
        <v>68</v>
      </c>
      <c r="B61" s="52">
        <f t="shared" si="8"/>
        <v>812.695712005768</v>
      </c>
      <c r="C61" s="24">
        <f>B61/B64*100</f>
        <v>8.30102020074801</v>
      </c>
      <c r="D61" s="44">
        <v>38.3255366314094</v>
      </c>
      <c r="E61" s="19">
        <v>64.8</v>
      </c>
      <c r="F61" s="44">
        <v>50</v>
      </c>
      <c r="G61" s="44">
        <v>0</v>
      </c>
      <c r="H61" s="45">
        <v>0.845712005767871</v>
      </c>
      <c r="I61" s="86">
        <v>0</v>
      </c>
      <c r="J61" s="87">
        <v>0</v>
      </c>
      <c r="K61" s="87">
        <v>0</v>
      </c>
      <c r="L61" s="71">
        <v>697.05</v>
      </c>
      <c r="M61" s="88">
        <v>64</v>
      </c>
      <c r="N61" s="89">
        <v>26.05</v>
      </c>
      <c r="O61" s="90">
        <v>16.129025</v>
      </c>
      <c r="P61" s="82">
        <v>1</v>
      </c>
      <c r="Q61" s="90">
        <v>1</v>
      </c>
      <c r="R61" s="86">
        <v>0</v>
      </c>
      <c r="S61" s="86" t="s">
        <v>77</v>
      </c>
    </row>
    <row r="62" customFormat="1" spans="1:19">
      <c r="A62" s="21" t="s">
        <v>69</v>
      </c>
      <c r="B62" s="52">
        <f t="shared" si="8"/>
        <v>18.4</v>
      </c>
      <c r="C62" s="24">
        <f>B62/B64*100</f>
        <v>0.187940910032363</v>
      </c>
      <c r="D62" s="55">
        <v>-34.9133356915458</v>
      </c>
      <c r="E62" s="56">
        <v>0</v>
      </c>
      <c r="F62" s="56">
        <v>0</v>
      </c>
      <c r="G62" s="56">
        <v>0</v>
      </c>
      <c r="H62" s="56">
        <v>0</v>
      </c>
      <c r="I62" s="56">
        <v>0</v>
      </c>
      <c r="J62" s="56">
        <v>0</v>
      </c>
      <c r="K62" s="56">
        <v>0</v>
      </c>
      <c r="L62" s="102">
        <v>18.4</v>
      </c>
      <c r="M62" s="56">
        <v>0</v>
      </c>
      <c r="N62" s="56">
        <v>0</v>
      </c>
      <c r="O62" s="56">
        <v>0</v>
      </c>
      <c r="P62" s="56">
        <v>0</v>
      </c>
      <c r="Q62" s="56">
        <v>0</v>
      </c>
      <c r="R62" s="56">
        <v>0</v>
      </c>
      <c r="S62" s="56">
        <v>0</v>
      </c>
    </row>
    <row r="63" customFormat="1" spans="1:19">
      <c r="A63" s="21" t="s">
        <v>67</v>
      </c>
      <c r="B63" s="52">
        <f t="shared" si="8"/>
        <v>85</v>
      </c>
      <c r="C63" s="24">
        <f>B63/B64*100</f>
        <v>0.868205290910374</v>
      </c>
      <c r="D63" s="49">
        <v>-62.9306585259485</v>
      </c>
      <c r="E63" s="14">
        <v>20</v>
      </c>
      <c r="F63" s="50">
        <v>0</v>
      </c>
      <c r="G63" s="50">
        <v>0</v>
      </c>
      <c r="H63" s="50">
        <v>0</v>
      </c>
      <c r="I63" s="50">
        <v>0</v>
      </c>
      <c r="J63" s="50">
        <v>0</v>
      </c>
      <c r="K63" s="50">
        <v>0</v>
      </c>
      <c r="L63" s="49">
        <v>65</v>
      </c>
      <c r="M63" s="50">
        <v>2</v>
      </c>
      <c r="N63" s="50">
        <v>0</v>
      </c>
      <c r="O63" s="50">
        <v>0</v>
      </c>
      <c r="P63" s="50">
        <v>0</v>
      </c>
      <c r="Q63" s="50">
        <v>0</v>
      </c>
      <c r="R63" s="50">
        <v>0</v>
      </c>
      <c r="S63" s="50">
        <v>0</v>
      </c>
    </row>
    <row r="64" customFormat="1" spans="1:19">
      <c r="A64" s="21" t="s">
        <v>35</v>
      </c>
      <c r="B64" s="52">
        <f t="shared" si="8"/>
        <v>9790.31121900577</v>
      </c>
      <c r="D64" s="21">
        <v>35.63</v>
      </c>
      <c r="E64" s="34">
        <f t="shared" ref="E64:S64" si="9">SUM(E58:E63)</f>
        <v>2280.403242</v>
      </c>
      <c r="F64" s="34">
        <f t="shared" si="9"/>
        <v>170.739522</v>
      </c>
      <c r="G64" s="34">
        <f t="shared" si="9"/>
        <v>1219.2</v>
      </c>
      <c r="H64" s="34">
        <f t="shared" si="9"/>
        <v>470.084985005768</v>
      </c>
      <c r="I64" s="34">
        <f t="shared" si="9"/>
        <v>326.742</v>
      </c>
      <c r="J64" s="34">
        <f t="shared" si="9"/>
        <v>0</v>
      </c>
      <c r="K64" s="34">
        <f t="shared" si="9"/>
        <v>0</v>
      </c>
      <c r="L64" s="34">
        <f t="shared" si="9"/>
        <v>5323.14147</v>
      </c>
      <c r="M64" s="80">
        <f t="shared" si="9"/>
        <v>1003</v>
      </c>
      <c r="N64" s="34">
        <f t="shared" si="9"/>
        <v>450.33</v>
      </c>
      <c r="O64" s="34">
        <f t="shared" si="9"/>
        <v>512.890716</v>
      </c>
      <c r="P64" s="80">
        <f t="shared" si="9"/>
        <v>344</v>
      </c>
      <c r="Q64" s="34">
        <f t="shared" si="9"/>
        <v>554</v>
      </c>
      <c r="R64" s="34">
        <f t="shared" si="9"/>
        <v>91.014578</v>
      </c>
      <c r="S64" s="34">
        <f t="shared" si="9"/>
        <v>25.56</v>
      </c>
    </row>
    <row r="65" customFormat="1" ht="21" customHeight="1" spans="1:19">
      <c r="A65" s="35" t="s">
        <v>40</v>
      </c>
      <c r="B65" s="35"/>
      <c r="C65" s="35"/>
      <c r="D65" s="35"/>
      <c r="E65" s="35"/>
      <c r="F65" s="35"/>
      <c r="G65" s="35"/>
      <c r="H65" s="35"/>
      <c r="I65" s="35"/>
      <c r="J65" s="35"/>
      <c r="K65" s="35"/>
      <c r="L65" s="35"/>
      <c r="M65" s="35"/>
      <c r="N65" s="35"/>
      <c r="O65" s="35"/>
      <c r="P65" s="35"/>
      <c r="Q65" s="35"/>
      <c r="R65" s="35"/>
      <c r="S65" s="35"/>
    </row>
    <row r="66" customFormat="1" ht="14.45" customHeight="1" spans="1:19">
      <c r="A66" s="5" t="s">
        <v>2</v>
      </c>
      <c r="B66" s="5" t="s">
        <v>3</v>
      </c>
      <c r="C66" s="6" t="s">
        <v>4</v>
      </c>
      <c r="D66" s="7" t="s">
        <v>48</v>
      </c>
      <c r="E66" s="7" t="s">
        <v>49</v>
      </c>
      <c r="F66" s="8" t="s">
        <v>50</v>
      </c>
      <c r="G66" s="9"/>
      <c r="H66" s="6" t="s">
        <v>51</v>
      </c>
      <c r="I66" s="6" t="s">
        <v>52</v>
      </c>
      <c r="J66" s="57" t="s">
        <v>11</v>
      </c>
      <c r="K66" s="58"/>
      <c r="L66" s="5" t="s">
        <v>53</v>
      </c>
      <c r="M66" s="5" t="s">
        <v>54</v>
      </c>
      <c r="N66" s="6" t="s">
        <v>55</v>
      </c>
      <c r="O66" s="6" t="s">
        <v>56</v>
      </c>
      <c r="P66" s="8" t="s">
        <v>57</v>
      </c>
      <c r="Q66" s="9"/>
      <c r="R66" s="5" t="s">
        <v>15</v>
      </c>
      <c r="S66" s="6" t="s">
        <v>58</v>
      </c>
    </row>
    <row r="67" customFormat="1" ht="24" spans="1:19">
      <c r="A67" s="10"/>
      <c r="B67" s="10"/>
      <c r="C67" s="11"/>
      <c r="D67" s="12"/>
      <c r="E67" s="12"/>
      <c r="F67" s="13" t="s">
        <v>59</v>
      </c>
      <c r="G67" s="13" t="s">
        <v>60</v>
      </c>
      <c r="H67" s="11"/>
      <c r="I67" s="11"/>
      <c r="J67" s="13" t="s">
        <v>61</v>
      </c>
      <c r="K67" s="13" t="s">
        <v>23</v>
      </c>
      <c r="L67" s="10"/>
      <c r="M67" s="10"/>
      <c r="N67" s="11"/>
      <c r="O67" s="11"/>
      <c r="P67" s="59" t="s">
        <v>62</v>
      </c>
      <c r="Q67" s="59" t="s">
        <v>63</v>
      </c>
      <c r="R67" s="10"/>
      <c r="S67" s="11"/>
    </row>
    <row r="68" customFormat="1" spans="1:19">
      <c r="A68" s="21" t="s">
        <v>64</v>
      </c>
      <c r="B68" s="14">
        <v>4690.40445399999</v>
      </c>
      <c r="C68" s="24">
        <f>B68/B71*100</f>
        <v>60.9776201971654</v>
      </c>
      <c r="D68" s="14">
        <v>47.1356466860642</v>
      </c>
      <c r="E68" s="14">
        <v>714.911947</v>
      </c>
      <c r="F68" s="14">
        <v>157.754433</v>
      </c>
      <c r="G68" s="14">
        <v>940.3025</v>
      </c>
      <c r="H68" s="24">
        <v>499.981468</v>
      </c>
      <c r="I68" s="24">
        <v>105.921</v>
      </c>
      <c r="J68" s="50">
        <v>0</v>
      </c>
      <c r="K68" s="50">
        <v>0</v>
      </c>
      <c r="L68" s="49">
        <v>2271.533106</v>
      </c>
      <c r="M68" s="50">
        <v>327</v>
      </c>
      <c r="N68" s="33">
        <v>725.49</v>
      </c>
      <c r="O68" s="49">
        <v>261.888739</v>
      </c>
      <c r="P68" s="79">
        <v>528</v>
      </c>
      <c r="Q68" s="33">
        <v>507.93</v>
      </c>
      <c r="R68" s="110">
        <v>57.42</v>
      </c>
      <c r="S68" s="110">
        <v>23.7</v>
      </c>
    </row>
    <row r="69" customFormat="1" spans="1:19">
      <c r="A69" s="21" t="s">
        <v>65</v>
      </c>
      <c r="B69" s="52">
        <f t="shared" ref="B69:B71" si="10">SUM(E69:L69)</f>
        <v>1838.23</v>
      </c>
      <c r="C69" s="24">
        <f>B69/B71*100</f>
        <v>23.897915813943</v>
      </c>
      <c r="D69" s="37">
        <v>46.3710415886995</v>
      </c>
      <c r="E69" s="37">
        <v>433.58</v>
      </c>
      <c r="F69" s="37">
        <v>0</v>
      </c>
      <c r="G69" s="38">
        <v>0</v>
      </c>
      <c r="H69" s="39">
        <v>29.78</v>
      </c>
      <c r="I69" s="81">
        <v>0</v>
      </c>
      <c r="J69" s="38">
        <v>0</v>
      </c>
      <c r="K69" s="38">
        <v>0</v>
      </c>
      <c r="L69" s="39">
        <v>1374.87</v>
      </c>
      <c r="M69" s="38">
        <v>172</v>
      </c>
      <c r="N69" s="37">
        <v>88.11</v>
      </c>
      <c r="O69" s="39">
        <v>66.19</v>
      </c>
      <c r="P69" s="50">
        <v>0</v>
      </c>
      <c r="Q69" s="50">
        <v>0</v>
      </c>
      <c r="R69" s="50">
        <v>0</v>
      </c>
      <c r="S69" s="50">
        <v>0</v>
      </c>
    </row>
    <row r="70" customFormat="1" spans="1:19">
      <c r="A70" s="21" t="s">
        <v>68</v>
      </c>
      <c r="B70" s="52">
        <f t="shared" si="10"/>
        <v>1163.37523551234</v>
      </c>
      <c r="C70" s="24">
        <f>B70/B71*100</f>
        <v>15.1244639888915</v>
      </c>
      <c r="D70" s="44">
        <v>9.92696515920691</v>
      </c>
      <c r="E70" s="19">
        <v>113.21</v>
      </c>
      <c r="F70" s="44">
        <v>0</v>
      </c>
      <c r="G70" s="44">
        <v>0</v>
      </c>
      <c r="H70" s="45">
        <v>1.18523551233702</v>
      </c>
      <c r="I70" s="86">
        <v>0</v>
      </c>
      <c r="J70" s="87">
        <v>0</v>
      </c>
      <c r="K70" s="87">
        <v>0</v>
      </c>
      <c r="L70" s="71">
        <v>1048.98</v>
      </c>
      <c r="M70" s="88">
        <v>62</v>
      </c>
      <c r="N70" s="89">
        <v>25.1</v>
      </c>
      <c r="O70" s="90">
        <v>3.523425</v>
      </c>
      <c r="P70" s="79">
        <v>0</v>
      </c>
      <c r="Q70" s="90">
        <v>0</v>
      </c>
      <c r="R70" s="86">
        <v>0</v>
      </c>
      <c r="S70" s="86" t="s">
        <v>77</v>
      </c>
    </row>
    <row r="71" customFormat="1" spans="1:19">
      <c r="A71" s="21" t="s">
        <v>35</v>
      </c>
      <c r="B71" s="52">
        <f t="shared" si="10"/>
        <v>7692.00968951234</v>
      </c>
      <c r="D71" s="24">
        <v>39.8</v>
      </c>
      <c r="E71" s="34">
        <f t="shared" ref="E71:S71" si="11">SUM(E68:E70)</f>
        <v>1261.701947</v>
      </c>
      <c r="F71" s="34">
        <f t="shared" si="11"/>
        <v>157.754433</v>
      </c>
      <c r="G71" s="34">
        <f t="shared" si="11"/>
        <v>940.3025</v>
      </c>
      <c r="H71" s="34">
        <f t="shared" si="11"/>
        <v>530.946703512337</v>
      </c>
      <c r="I71" s="34">
        <f t="shared" si="11"/>
        <v>105.921</v>
      </c>
      <c r="J71" s="34">
        <f t="shared" si="11"/>
        <v>0</v>
      </c>
      <c r="K71" s="34">
        <f t="shared" si="11"/>
        <v>0</v>
      </c>
      <c r="L71" s="34">
        <f t="shared" si="11"/>
        <v>4695.383106</v>
      </c>
      <c r="M71" s="80">
        <f t="shared" si="11"/>
        <v>561</v>
      </c>
      <c r="N71" s="34">
        <f t="shared" si="11"/>
        <v>838.7</v>
      </c>
      <c r="O71" s="34">
        <f t="shared" si="11"/>
        <v>331.602164</v>
      </c>
      <c r="P71" s="79">
        <f t="shared" si="11"/>
        <v>528</v>
      </c>
      <c r="Q71" s="34">
        <f t="shared" si="11"/>
        <v>507.93</v>
      </c>
      <c r="R71" s="34">
        <f t="shared" si="11"/>
        <v>57.42</v>
      </c>
      <c r="S71" s="34">
        <f t="shared" si="11"/>
        <v>23.7</v>
      </c>
    </row>
    <row r="72" customFormat="1" ht="17.4" spans="1:19">
      <c r="A72" s="35" t="s">
        <v>41</v>
      </c>
      <c r="B72" s="35"/>
      <c r="C72" s="35"/>
      <c r="D72" s="35"/>
      <c r="E72" s="35"/>
      <c r="F72" s="35"/>
      <c r="G72" s="35"/>
      <c r="H72" s="35"/>
      <c r="I72" s="35"/>
      <c r="J72" s="35"/>
      <c r="K72" s="35"/>
      <c r="L72" s="35"/>
      <c r="M72" s="35"/>
      <c r="N72" s="35"/>
      <c r="O72" s="35"/>
      <c r="P72" s="35"/>
      <c r="Q72" s="35"/>
      <c r="R72" s="35"/>
      <c r="S72" s="35"/>
    </row>
    <row r="73" customFormat="1" ht="14.45" customHeight="1" spans="1:19">
      <c r="A73" s="5" t="s">
        <v>2</v>
      </c>
      <c r="B73" s="5" t="s">
        <v>3</v>
      </c>
      <c r="C73" s="6" t="s">
        <v>4</v>
      </c>
      <c r="D73" s="7" t="s">
        <v>48</v>
      </c>
      <c r="E73" s="7" t="s">
        <v>49</v>
      </c>
      <c r="F73" s="8" t="s">
        <v>50</v>
      </c>
      <c r="G73" s="9"/>
      <c r="H73" s="6" t="s">
        <v>51</v>
      </c>
      <c r="I73" s="6" t="s">
        <v>52</v>
      </c>
      <c r="J73" s="57" t="s">
        <v>11</v>
      </c>
      <c r="K73" s="58"/>
      <c r="L73" s="5" t="s">
        <v>53</v>
      </c>
      <c r="M73" s="5" t="s">
        <v>54</v>
      </c>
      <c r="N73" s="6" t="s">
        <v>55</v>
      </c>
      <c r="O73" s="6" t="s">
        <v>56</v>
      </c>
      <c r="P73" s="8" t="s">
        <v>57</v>
      </c>
      <c r="Q73" s="9"/>
      <c r="R73" s="5" t="s">
        <v>15</v>
      </c>
      <c r="S73" s="6" t="s">
        <v>58</v>
      </c>
    </row>
    <row r="74" customFormat="1" ht="24" spans="1:19">
      <c r="A74" s="10"/>
      <c r="B74" s="10"/>
      <c r="C74" s="11"/>
      <c r="D74" s="12"/>
      <c r="E74" s="12"/>
      <c r="F74" s="13" t="s">
        <v>59</v>
      </c>
      <c r="G74" s="13" t="s">
        <v>60</v>
      </c>
      <c r="H74" s="11"/>
      <c r="I74" s="11"/>
      <c r="J74" s="13" t="s">
        <v>61</v>
      </c>
      <c r="K74" s="13" t="s">
        <v>23</v>
      </c>
      <c r="L74" s="10"/>
      <c r="M74" s="10"/>
      <c r="N74" s="11"/>
      <c r="O74" s="11"/>
      <c r="P74" s="59" t="s">
        <v>62</v>
      </c>
      <c r="Q74" s="59" t="s">
        <v>63</v>
      </c>
      <c r="R74" s="10"/>
      <c r="S74" s="11"/>
    </row>
    <row r="75" customFormat="1" spans="1:19">
      <c r="A75" s="21" t="s">
        <v>64</v>
      </c>
      <c r="B75" s="14">
        <f t="shared" ref="B75:B78" si="12">SUM(E75:L75)</f>
        <v>4195.634871</v>
      </c>
      <c r="C75" s="24">
        <f>B75/B79*100</f>
        <v>58.4392352638301</v>
      </c>
      <c r="D75" s="14">
        <v>-3.94701687219385</v>
      </c>
      <c r="E75" s="14">
        <v>577.216628</v>
      </c>
      <c r="F75" s="14">
        <v>118.200872</v>
      </c>
      <c r="G75" s="14">
        <v>880.12</v>
      </c>
      <c r="H75" s="24">
        <v>370.117858</v>
      </c>
      <c r="I75" s="24">
        <v>209.622</v>
      </c>
      <c r="J75" s="50">
        <v>0</v>
      </c>
      <c r="K75" s="50">
        <v>0</v>
      </c>
      <c r="L75" s="49">
        <v>2040.357513</v>
      </c>
      <c r="M75" s="50">
        <v>364</v>
      </c>
      <c r="N75" s="129">
        <v>275.07</v>
      </c>
      <c r="O75" s="49">
        <v>619.221998</v>
      </c>
      <c r="P75" s="93">
        <v>637</v>
      </c>
      <c r="Q75" s="111">
        <v>727.9</v>
      </c>
      <c r="R75" s="110">
        <v>57.6</v>
      </c>
      <c r="S75" s="110">
        <v>21.33</v>
      </c>
    </row>
    <row r="76" customFormat="1" spans="1:19">
      <c r="A76" s="21" t="s">
        <v>65</v>
      </c>
      <c r="B76" s="52">
        <f t="shared" si="12"/>
        <v>0.44</v>
      </c>
      <c r="C76" s="24">
        <f>B76/B79*100</f>
        <v>0.00612857512788206</v>
      </c>
      <c r="D76" s="112">
        <v>-84.115523465704</v>
      </c>
      <c r="E76" s="112">
        <v>0</v>
      </c>
      <c r="F76" s="112">
        <v>0</v>
      </c>
      <c r="G76" s="112">
        <v>0</v>
      </c>
      <c r="H76" s="113">
        <v>0.02</v>
      </c>
      <c r="I76" s="113">
        <v>0</v>
      </c>
      <c r="J76" s="38">
        <v>0</v>
      </c>
      <c r="K76" s="38">
        <v>0</v>
      </c>
      <c r="L76" s="39">
        <v>0.42</v>
      </c>
      <c r="M76" s="81">
        <v>0</v>
      </c>
      <c r="N76" s="37">
        <v>5.59</v>
      </c>
      <c r="O76" s="39">
        <v>12.24</v>
      </c>
      <c r="P76" s="50">
        <v>0</v>
      </c>
      <c r="Q76" s="50">
        <v>0</v>
      </c>
      <c r="R76" s="50">
        <v>0</v>
      </c>
      <c r="S76" s="50">
        <v>0</v>
      </c>
    </row>
    <row r="77" customFormat="1" spans="1:19">
      <c r="A77" s="21" t="s">
        <v>68</v>
      </c>
      <c r="B77" s="52">
        <f t="shared" si="12"/>
        <v>1413.98797482842</v>
      </c>
      <c r="C77" s="24">
        <f>B77/B79*100</f>
        <v>19.6948443946768</v>
      </c>
      <c r="D77" s="44">
        <v>49.94040834253</v>
      </c>
      <c r="E77" s="19">
        <v>314.37</v>
      </c>
      <c r="F77" s="44">
        <v>0</v>
      </c>
      <c r="G77" s="44">
        <v>21.8</v>
      </c>
      <c r="H77" s="45">
        <v>1.82797482842304</v>
      </c>
      <c r="I77" s="86">
        <v>0</v>
      </c>
      <c r="J77" s="87">
        <v>0</v>
      </c>
      <c r="K77" s="87">
        <v>0</v>
      </c>
      <c r="L77" s="71">
        <v>1075.99</v>
      </c>
      <c r="M77" s="88">
        <v>124</v>
      </c>
      <c r="N77" s="89">
        <v>39.9</v>
      </c>
      <c r="O77" s="90">
        <v>3.73584</v>
      </c>
      <c r="P77" s="93">
        <v>0</v>
      </c>
      <c r="Q77" s="90">
        <v>0</v>
      </c>
      <c r="R77" s="86">
        <v>0</v>
      </c>
      <c r="S77" s="86" t="s">
        <v>77</v>
      </c>
    </row>
    <row r="78" customFormat="1" spans="1:19">
      <c r="A78" s="21" t="s">
        <v>71</v>
      </c>
      <c r="B78" s="52">
        <f t="shared" si="12"/>
        <v>1569.42</v>
      </c>
      <c r="C78" s="24">
        <f>B78/B79*100</f>
        <v>21.8597917663652</v>
      </c>
      <c r="D78" s="49">
        <v>29.1384843248581</v>
      </c>
      <c r="E78" s="50">
        <v>0</v>
      </c>
      <c r="F78" s="29">
        <v>37.1</v>
      </c>
      <c r="G78" s="29">
        <v>1341.4</v>
      </c>
      <c r="H78" s="50">
        <v>0</v>
      </c>
      <c r="I78" s="50">
        <v>0</v>
      </c>
      <c r="J78" s="50">
        <v>0</v>
      </c>
      <c r="K78" s="50">
        <v>0</v>
      </c>
      <c r="L78" s="49">
        <v>190.92</v>
      </c>
      <c r="M78" s="50">
        <v>1</v>
      </c>
      <c r="N78" s="50">
        <v>0</v>
      </c>
      <c r="O78" s="130">
        <v>7.88</v>
      </c>
      <c r="P78" s="93">
        <v>0</v>
      </c>
      <c r="Q78" s="50">
        <v>0</v>
      </c>
      <c r="R78" s="50">
        <v>0</v>
      </c>
      <c r="S78" s="50">
        <v>0</v>
      </c>
    </row>
    <row r="79" customFormat="1" spans="1:19">
      <c r="A79" s="21" t="s">
        <v>35</v>
      </c>
      <c r="B79" s="52">
        <f t="shared" ref="B79:S79" si="13">SUM(B75:B78)</f>
        <v>7179.48284582842</v>
      </c>
      <c r="C79" s="21"/>
      <c r="D79" s="24">
        <v>9.96</v>
      </c>
      <c r="E79" s="34">
        <f t="shared" si="13"/>
        <v>891.586628</v>
      </c>
      <c r="F79" s="34">
        <f t="shared" si="13"/>
        <v>155.300872</v>
      </c>
      <c r="G79" s="34">
        <f t="shared" si="13"/>
        <v>2243.32</v>
      </c>
      <c r="H79" s="34">
        <f t="shared" si="13"/>
        <v>371.965832828423</v>
      </c>
      <c r="I79" s="34">
        <f t="shared" si="13"/>
        <v>209.622</v>
      </c>
      <c r="J79" s="34">
        <f t="shared" si="13"/>
        <v>0</v>
      </c>
      <c r="K79" s="34">
        <f t="shared" si="13"/>
        <v>0</v>
      </c>
      <c r="L79" s="34">
        <f t="shared" si="13"/>
        <v>3307.687513</v>
      </c>
      <c r="M79" s="80">
        <f t="shared" si="13"/>
        <v>489</v>
      </c>
      <c r="N79" s="34">
        <f t="shared" si="13"/>
        <v>320.56</v>
      </c>
      <c r="O79" s="34">
        <f t="shared" si="13"/>
        <v>643.077838</v>
      </c>
      <c r="P79" s="93">
        <f t="shared" si="13"/>
        <v>637</v>
      </c>
      <c r="Q79" s="34">
        <f t="shared" si="13"/>
        <v>727.9</v>
      </c>
      <c r="R79" s="34">
        <f t="shared" si="13"/>
        <v>57.6</v>
      </c>
      <c r="S79" s="34">
        <f t="shared" si="13"/>
        <v>21.33</v>
      </c>
    </row>
    <row r="80" customFormat="1" ht="17.4" spans="1:19">
      <c r="A80" s="35" t="s">
        <v>42</v>
      </c>
      <c r="B80" s="35"/>
      <c r="C80" s="35"/>
      <c r="D80" s="35"/>
      <c r="E80" s="35"/>
      <c r="F80" s="35"/>
      <c r="G80" s="35"/>
      <c r="H80" s="35"/>
      <c r="I80" s="35"/>
      <c r="J80" s="35"/>
      <c r="K80" s="35"/>
      <c r="L80" s="35"/>
      <c r="M80" s="35"/>
      <c r="N80" s="35"/>
      <c r="O80" s="35"/>
      <c r="P80" s="35"/>
      <c r="Q80" s="35"/>
      <c r="R80" s="35"/>
      <c r="S80" s="35"/>
    </row>
    <row r="81" customFormat="1" ht="14.45" customHeight="1" spans="1:19">
      <c r="A81" s="5" t="s">
        <v>2</v>
      </c>
      <c r="B81" s="5" t="s">
        <v>3</v>
      </c>
      <c r="C81" s="6" t="s">
        <v>4</v>
      </c>
      <c r="D81" s="7" t="s">
        <v>48</v>
      </c>
      <c r="E81" s="7" t="s">
        <v>49</v>
      </c>
      <c r="F81" s="8" t="s">
        <v>50</v>
      </c>
      <c r="G81" s="9"/>
      <c r="H81" s="6" t="s">
        <v>51</v>
      </c>
      <c r="I81" s="6" t="s">
        <v>52</v>
      </c>
      <c r="J81" s="57" t="s">
        <v>11</v>
      </c>
      <c r="K81" s="58"/>
      <c r="L81" s="5" t="s">
        <v>53</v>
      </c>
      <c r="M81" s="5" t="s">
        <v>54</v>
      </c>
      <c r="N81" s="6" t="s">
        <v>55</v>
      </c>
      <c r="O81" s="6" t="s">
        <v>56</v>
      </c>
      <c r="P81" s="8" t="s">
        <v>57</v>
      </c>
      <c r="Q81" s="9"/>
      <c r="R81" s="5" t="s">
        <v>15</v>
      </c>
      <c r="S81" s="6" t="s">
        <v>58</v>
      </c>
    </row>
    <row r="82" customFormat="1" ht="24" spans="1:19">
      <c r="A82" s="10"/>
      <c r="B82" s="10"/>
      <c r="C82" s="11"/>
      <c r="D82" s="12"/>
      <c r="E82" s="12"/>
      <c r="F82" s="13" t="s">
        <v>59</v>
      </c>
      <c r="G82" s="13" t="s">
        <v>60</v>
      </c>
      <c r="H82" s="11"/>
      <c r="I82" s="11"/>
      <c r="J82" s="13" t="s">
        <v>61</v>
      </c>
      <c r="K82" s="13" t="s">
        <v>23</v>
      </c>
      <c r="L82" s="10"/>
      <c r="M82" s="10"/>
      <c r="N82" s="11"/>
      <c r="O82" s="11"/>
      <c r="P82" s="59" t="s">
        <v>62</v>
      </c>
      <c r="Q82" s="59" t="s">
        <v>63</v>
      </c>
      <c r="R82" s="10"/>
      <c r="S82" s="11"/>
    </row>
    <row r="83" customFormat="1" spans="1:19">
      <c r="A83" s="21" t="s">
        <v>65</v>
      </c>
      <c r="B83" s="14">
        <f t="shared" ref="B83:B86" si="14">SUM(E83:L83)</f>
        <v>7874.53</v>
      </c>
      <c r="C83" s="24">
        <f>B83/B87*100</f>
        <v>73.7677560897973</v>
      </c>
      <c r="D83" s="37">
        <v>143.950593571092</v>
      </c>
      <c r="E83" s="37">
        <v>3540.41</v>
      </c>
      <c r="F83" s="37">
        <v>1.99</v>
      </c>
      <c r="G83" s="38">
        <v>0</v>
      </c>
      <c r="H83" s="39">
        <v>364.55</v>
      </c>
      <c r="I83" s="81">
        <v>0</v>
      </c>
      <c r="J83" s="38">
        <v>0</v>
      </c>
      <c r="K83" s="38">
        <v>0</v>
      </c>
      <c r="L83" s="39">
        <v>3967.58</v>
      </c>
      <c r="M83" s="38">
        <v>465</v>
      </c>
      <c r="N83" s="37">
        <v>269.38</v>
      </c>
      <c r="O83" s="39">
        <v>159.44</v>
      </c>
      <c r="P83" s="50">
        <v>0</v>
      </c>
      <c r="Q83" s="50">
        <v>0</v>
      </c>
      <c r="R83" s="50">
        <v>0</v>
      </c>
      <c r="S83" s="50">
        <v>0</v>
      </c>
    </row>
    <row r="84" customFormat="1" spans="1:19">
      <c r="A84" s="21" t="s">
        <v>66</v>
      </c>
      <c r="B84" s="14">
        <f t="shared" si="14"/>
        <v>391.19</v>
      </c>
      <c r="C84" s="24">
        <f>B84/B87*100</f>
        <v>3.66462614337209</v>
      </c>
      <c r="D84" s="40">
        <v>-54.9802630821815</v>
      </c>
      <c r="E84" s="43">
        <v>0</v>
      </c>
      <c r="F84" s="43">
        <v>1.59</v>
      </c>
      <c r="G84" s="43">
        <v>389.6</v>
      </c>
      <c r="H84" s="43">
        <v>0</v>
      </c>
      <c r="I84" s="82">
        <v>0</v>
      </c>
      <c r="J84" s="83">
        <v>0</v>
      </c>
      <c r="K84" s="82">
        <v>0</v>
      </c>
      <c r="L84" s="94">
        <v>0</v>
      </c>
      <c r="M84" s="41">
        <v>0</v>
      </c>
      <c r="N84" s="131">
        <v>0</v>
      </c>
      <c r="O84" s="82">
        <v>0</v>
      </c>
      <c r="P84" s="82">
        <v>0</v>
      </c>
      <c r="Q84" s="82">
        <v>0</v>
      </c>
      <c r="R84" s="82">
        <v>0</v>
      </c>
      <c r="S84" s="82">
        <v>0</v>
      </c>
    </row>
    <row r="85" customFormat="1" spans="1:19">
      <c r="A85" s="21" t="s">
        <v>68</v>
      </c>
      <c r="B85" s="14">
        <f t="shared" si="14"/>
        <v>2083.61875288162</v>
      </c>
      <c r="C85" s="24">
        <f>B85/B87*100</f>
        <v>19.5191179596368</v>
      </c>
      <c r="D85" s="44">
        <v>90.1279242253219</v>
      </c>
      <c r="E85" s="19">
        <v>208.68</v>
      </c>
      <c r="F85" s="44">
        <v>40</v>
      </c>
      <c r="G85" s="44">
        <v>539.9</v>
      </c>
      <c r="H85" s="45">
        <v>1.40875288162161</v>
      </c>
      <c r="I85" s="86">
        <v>0</v>
      </c>
      <c r="J85" s="87">
        <v>0</v>
      </c>
      <c r="K85" s="87">
        <v>0</v>
      </c>
      <c r="L85" s="71">
        <v>1293.63</v>
      </c>
      <c r="M85" s="88">
        <v>97</v>
      </c>
      <c r="N85" s="89">
        <v>36</v>
      </c>
      <c r="O85" s="90">
        <v>4.382</v>
      </c>
      <c r="P85" s="82">
        <v>0</v>
      </c>
      <c r="Q85" s="90">
        <v>0</v>
      </c>
      <c r="R85" s="86">
        <v>0</v>
      </c>
      <c r="S85" s="86" t="s">
        <v>77</v>
      </c>
    </row>
    <row r="86" customFormat="1" spans="1:19">
      <c r="A86" s="21" t="s">
        <v>74</v>
      </c>
      <c r="B86" s="14">
        <f t="shared" si="14"/>
        <v>325.42</v>
      </c>
      <c r="C86" s="24">
        <f>B86/B87*100</f>
        <v>3.0484998071938</v>
      </c>
      <c r="D86" s="44" t="s">
        <v>34</v>
      </c>
      <c r="E86" s="19">
        <v>325.42</v>
      </c>
      <c r="F86" s="44">
        <v>0</v>
      </c>
      <c r="G86" s="44">
        <v>0</v>
      </c>
      <c r="H86" s="45">
        <v>0</v>
      </c>
      <c r="I86" s="86">
        <v>0</v>
      </c>
      <c r="J86" s="87">
        <v>0</v>
      </c>
      <c r="K86" s="87">
        <v>0</v>
      </c>
      <c r="L86" s="71">
        <v>0</v>
      </c>
      <c r="M86" s="88">
        <v>163</v>
      </c>
      <c r="N86" s="89">
        <v>0</v>
      </c>
      <c r="O86" s="90">
        <v>0</v>
      </c>
      <c r="P86" s="82">
        <v>0</v>
      </c>
      <c r="Q86" s="90">
        <v>0</v>
      </c>
      <c r="R86" s="86">
        <v>0</v>
      </c>
      <c r="S86" s="86">
        <v>0</v>
      </c>
    </row>
    <row r="87" customFormat="1" spans="1:19">
      <c r="A87" s="21" t="s">
        <v>35</v>
      </c>
      <c r="B87" s="14">
        <f t="shared" ref="B87:S87" si="15">SUM(B83:B86)</f>
        <v>10674.7587528816</v>
      </c>
      <c r="C87" s="21"/>
      <c r="D87" s="14">
        <v>105.57</v>
      </c>
      <c r="E87" s="14">
        <f t="shared" si="15"/>
        <v>4074.51</v>
      </c>
      <c r="F87" s="14">
        <f t="shared" si="15"/>
        <v>43.58</v>
      </c>
      <c r="G87" s="14">
        <f t="shared" si="15"/>
        <v>929.5</v>
      </c>
      <c r="H87" s="14">
        <f t="shared" si="15"/>
        <v>365.958752881622</v>
      </c>
      <c r="I87" s="14">
        <f t="shared" si="15"/>
        <v>0</v>
      </c>
      <c r="J87" s="14">
        <f t="shared" si="15"/>
        <v>0</v>
      </c>
      <c r="K87" s="14">
        <f t="shared" si="15"/>
        <v>0</v>
      </c>
      <c r="L87" s="14">
        <f t="shared" si="15"/>
        <v>5261.21</v>
      </c>
      <c r="M87" s="25">
        <f t="shared" si="15"/>
        <v>725</v>
      </c>
      <c r="N87" s="14">
        <f t="shared" si="15"/>
        <v>305.38</v>
      </c>
      <c r="O87" s="14">
        <f t="shared" si="15"/>
        <v>163.822</v>
      </c>
      <c r="P87" s="82">
        <f t="shared" si="15"/>
        <v>0</v>
      </c>
      <c r="Q87" s="14">
        <f t="shared" si="15"/>
        <v>0</v>
      </c>
      <c r="R87" s="14">
        <f t="shared" si="15"/>
        <v>0</v>
      </c>
      <c r="S87" s="14">
        <f t="shared" si="15"/>
        <v>0</v>
      </c>
    </row>
    <row r="88" customFormat="1" ht="17.4" spans="1:19">
      <c r="A88" s="35" t="s">
        <v>43</v>
      </c>
      <c r="B88" s="35"/>
      <c r="C88" s="35"/>
      <c r="D88" s="35"/>
      <c r="E88" s="35"/>
      <c r="F88" s="35"/>
      <c r="G88" s="35"/>
      <c r="H88" s="35"/>
      <c r="I88" s="35"/>
      <c r="J88" s="35"/>
      <c r="K88" s="35"/>
      <c r="L88" s="35"/>
      <c r="M88" s="35"/>
      <c r="N88" s="35"/>
      <c r="O88" s="35"/>
      <c r="P88" s="35"/>
      <c r="Q88" s="35"/>
      <c r="R88" s="35"/>
      <c r="S88" s="35"/>
    </row>
    <row r="89" customFormat="1" ht="14.45" customHeight="1" spans="1:19">
      <c r="A89" s="5" t="s">
        <v>2</v>
      </c>
      <c r="B89" s="5" t="s">
        <v>3</v>
      </c>
      <c r="C89" s="6" t="s">
        <v>4</v>
      </c>
      <c r="D89" s="7" t="s">
        <v>48</v>
      </c>
      <c r="E89" s="7" t="s">
        <v>49</v>
      </c>
      <c r="F89" s="8" t="s">
        <v>50</v>
      </c>
      <c r="G89" s="9"/>
      <c r="H89" s="6" t="s">
        <v>51</v>
      </c>
      <c r="I89" s="6" t="s">
        <v>52</v>
      </c>
      <c r="J89" s="57" t="s">
        <v>11</v>
      </c>
      <c r="K89" s="58"/>
      <c r="L89" s="5" t="s">
        <v>53</v>
      </c>
      <c r="M89" s="5" t="s">
        <v>54</v>
      </c>
      <c r="N89" s="6" t="s">
        <v>55</v>
      </c>
      <c r="O89" s="6" t="s">
        <v>56</v>
      </c>
      <c r="P89" s="8" t="s">
        <v>57</v>
      </c>
      <c r="Q89" s="9"/>
      <c r="R89" s="5" t="s">
        <v>15</v>
      </c>
      <c r="S89" s="6" t="s">
        <v>58</v>
      </c>
    </row>
    <row r="90" customFormat="1" ht="24" spans="1:19">
      <c r="A90" s="10"/>
      <c r="B90" s="10"/>
      <c r="C90" s="11"/>
      <c r="D90" s="12"/>
      <c r="E90" s="12"/>
      <c r="F90" s="13" t="s">
        <v>59</v>
      </c>
      <c r="G90" s="13" t="s">
        <v>60</v>
      </c>
      <c r="H90" s="11"/>
      <c r="I90" s="11"/>
      <c r="J90" s="13" t="s">
        <v>61</v>
      </c>
      <c r="K90" s="13" t="s">
        <v>23</v>
      </c>
      <c r="L90" s="10"/>
      <c r="M90" s="10"/>
      <c r="N90" s="11"/>
      <c r="O90" s="11"/>
      <c r="P90" s="59" t="s">
        <v>62</v>
      </c>
      <c r="Q90" s="59" t="s">
        <v>63</v>
      </c>
      <c r="R90" s="10"/>
      <c r="S90" s="11"/>
    </row>
    <row r="91" customFormat="1" spans="1:19">
      <c r="A91" s="21" t="s">
        <v>64</v>
      </c>
      <c r="B91" s="14">
        <v>16050.95</v>
      </c>
      <c r="C91" s="24">
        <f>B91/B104*100</f>
        <v>7.51468522692936</v>
      </c>
      <c r="D91" s="14">
        <v>13.9307398884468</v>
      </c>
      <c r="E91" s="14">
        <v>1822.15</v>
      </c>
      <c r="F91" s="14">
        <v>333.84</v>
      </c>
      <c r="G91" s="114">
        <v>2262.93</v>
      </c>
      <c r="H91" s="24">
        <v>776.735</v>
      </c>
      <c r="I91" s="24">
        <v>185.395</v>
      </c>
      <c r="J91" s="50">
        <v>0</v>
      </c>
      <c r="K91" s="49">
        <v>3321.323618</v>
      </c>
      <c r="L91" s="49">
        <v>7343.18</v>
      </c>
      <c r="M91" s="50">
        <v>806</v>
      </c>
      <c r="N91" s="33">
        <v>603</v>
      </c>
      <c r="O91" s="49">
        <v>2151.3</v>
      </c>
      <c r="P91" s="79">
        <v>3572</v>
      </c>
      <c r="Q91" s="33">
        <v>7308.61</v>
      </c>
      <c r="R91" s="110">
        <v>153.52</v>
      </c>
      <c r="S91" s="110">
        <v>47.48</v>
      </c>
    </row>
    <row r="92" customFormat="1" spans="1:19">
      <c r="A92" s="21" t="s">
        <v>65</v>
      </c>
      <c r="B92" s="14">
        <f t="shared" ref="B92:B103" si="16">SUM(E92:L92)</f>
        <v>26793.93</v>
      </c>
      <c r="C92" s="24">
        <f>B92/B104*100</f>
        <v>12.5443011125434</v>
      </c>
      <c r="D92" s="14">
        <v>4.11676931745323</v>
      </c>
      <c r="E92" s="14">
        <v>5381.6</v>
      </c>
      <c r="F92" s="14">
        <v>33.68</v>
      </c>
      <c r="G92" s="14">
        <v>0</v>
      </c>
      <c r="H92" s="23">
        <v>1275.19</v>
      </c>
      <c r="I92" s="23">
        <v>913.34</v>
      </c>
      <c r="J92" s="50">
        <v>0</v>
      </c>
      <c r="K92" s="50">
        <v>0</v>
      </c>
      <c r="L92" s="23">
        <v>19190.12</v>
      </c>
      <c r="M92" s="25">
        <v>1855</v>
      </c>
      <c r="N92" s="14">
        <v>4263.59</v>
      </c>
      <c r="O92" s="33">
        <v>5108.81</v>
      </c>
      <c r="P92" s="50">
        <v>0</v>
      </c>
      <c r="Q92" s="50">
        <v>0</v>
      </c>
      <c r="R92" s="50">
        <v>0</v>
      </c>
      <c r="S92" s="50">
        <v>0</v>
      </c>
    </row>
    <row r="93" customFormat="1" spans="1:19">
      <c r="A93" s="21" t="s">
        <v>66</v>
      </c>
      <c r="B93" s="115">
        <f t="shared" si="16"/>
        <v>3414.927469</v>
      </c>
      <c r="C93" s="24">
        <f>B93/B104*100</f>
        <v>1.59879041441968</v>
      </c>
      <c r="D93" s="40">
        <v>-27.0580552612178</v>
      </c>
      <c r="E93" s="116">
        <v>360.63606</v>
      </c>
      <c r="F93" s="43">
        <v>188.9</v>
      </c>
      <c r="G93" s="43">
        <v>989.8</v>
      </c>
      <c r="H93" s="43">
        <v>120.502</v>
      </c>
      <c r="I93" s="82">
        <v>0</v>
      </c>
      <c r="J93" s="83">
        <v>0</v>
      </c>
      <c r="K93" s="82">
        <v>0</v>
      </c>
      <c r="L93" s="94">
        <v>1755.089409</v>
      </c>
      <c r="M93" s="132">
        <v>52</v>
      </c>
      <c r="N93" s="133">
        <v>507.17</v>
      </c>
      <c r="O93" s="82">
        <v>0</v>
      </c>
      <c r="P93" s="82">
        <v>0</v>
      </c>
      <c r="Q93" s="82">
        <v>0</v>
      </c>
      <c r="R93" s="139">
        <v>263.819467</v>
      </c>
      <c r="S93" s="43">
        <v>0</v>
      </c>
    </row>
    <row r="94" customFormat="1" spans="1:19">
      <c r="A94" s="21" t="s">
        <v>67</v>
      </c>
      <c r="B94" s="115">
        <f t="shared" si="16"/>
        <v>5967.02</v>
      </c>
      <c r="C94" s="24">
        <f>B94/B104*100</f>
        <v>2.79362137710179</v>
      </c>
      <c r="D94" s="49">
        <v>0.739040957418323</v>
      </c>
      <c r="E94" s="14">
        <v>1150</v>
      </c>
      <c r="F94" s="49">
        <v>0</v>
      </c>
      <c r="G94" s="25">
        <v>0</v>
      </c>
      <c r="H94" s="14">
        <v>137.02</v>
      </c>
      <c r="I94" s="50">
        <v>0</v>
      </c>
      <c r="J94" s="50">
        <v>0</v>
      </c>
      <c r="K94" s="50">
        <v>0</v>
      </c>
      <c r="L94" s="49">
        <v>4680</v>
      </c>
      <c r="M94" s="50">
        <v>195</v>
      </c>
      <c r="N94" s="33">
        <v>460.35</v>
      </c>
      <c r="O94" s="33">
        <v>3823.05</v>
      </c>
      <c r="P94" s="50">
        <v>0</v>
      </c>
      <c r="Q94" s="50">
        <v>0</v>
      </c>
      <c r="R94" s="14">
        <v>119.09</v>
      </c>
      <c r="S94" s="14">
        <v>31.74</v>
      </c>
    </row>
    <row r="95" customFormat="1" spans="1:19">
      <c r="A95" s="21" t="s">
        <v>68</v>
      </c>
      <c r="B95" s="115">
        <f t="shared" si="16"/>
        <v>10288.904816891</v>
      </c>
      <c r="C95" s="24">
        <f>B95/B104*100</f>
        <v>4.81702833967915</v>
      </c>
      <c r="D95" s="44">
        <v>30.7138879998354</v>
      </c>
      <c r="E95" s="19">
        <v>1615.35</v>
      </c>
      <c r="F95" s="44">
        <v>445.779</v>
      </c>
      <c r="G95" s="44">
        <v>3044.9</v>
      </c>
      <c r="H95" s="45">
        <v>7.53581689100353</v>
      </c>
      <c r="I95" s="86">
        <v>0</v>
      </c>
      <c r="J95" s="87">
        <v>0</v>
      </c>
      <c r="K95" s="87">
        <v>0</v>
      </c>
      <c r="L95" s="71">
        <v>5175.34</v>
      </c>
      <c r="M95" s="88">
        <v>667</v>
      </c>
      <c r="N95" s="89">
        <v>139.5</v>
      </c>
      <c r="O95" s="90">
        <v>224.2235</v>
      </c>
      <c r="P95" s="79">
        <v>89</v>
      </c>
      <c r="Q95" s="90">
        <v>273.53</v>
      </c>
      <c r="R95" s="86">
        <v>0</v>
      </c>
      <c r="S95" s="86" t="s">
        <v>77</v>
      </c>
    </row>
    <row r="96" customFormat="1" spans="1:19">
      <c r="A96" s="21" t="s">
        <v>69</v>
      </c>
      <c r="B96" s="115">
        <f t="shared" si="16"/>
        <v>11134.78</v>
      </c>
      <c r="C96" s="24">
        <f>B96/B104*100</f>
        <v>5.21304762466449</v>
      </c>
      <c r="D96" s="102">
        <v>-20.2181344503254</v>
      </c>
      <c r="E96" s="102">
        <v>638.3</v>
      </c>
      <c r="F96" s="102">
        <v>303.24</v>
      </c>
      <c r="G96" s="102">
        <v>7584.6</v>
      </c>
      <c r="H96" s="117">
        <v>1203.36</v>
      </c>
      <c r="I96" s="56">
        <v>0</v>
      </c>
      <c r="J96" s="56">
        <v>0</v>
      </c>
      <c r="K96" s="56">
        <v>0</v>
      </c>
      <c r="L96" s="102">
        <v>1405.28</v>
      </c>
      <c r="M96" s="134">
        <v>125</v>
      </c>
      <c r="N96" s="102">
        <v>5199.04</v>
      </c>
      <c r="O96" s="102">
        <v>2454.88</v>
      </c>
      <c r="P96" s="79">
        <v>127</v>
      </c>
      <c r="Q96" s="102">
        <v>471.17</v>
      </c>
      <c r="R96" s="56">
        <v>0</v>
      </c>
      <c r="S96" s="56">
        <v>0</v>
      </c>
    </row>
    <row r="97" customFormat="1" spans="1:19">
      <c r="A97" s="21" t="s">
        <v>70</v>
      </c>
      <c r="B97" s="115">
        <f t="shared" si="16"/>
        <v>32402.36</v>
      </c>
      <c r="C97" s="24">
        <f>B97/B104*100</f>
        <v>15.1700389079554</v>
      </c>
      <c r="D97" s="29">
        <v>98.4744308210791</v>
      </c>
      <c r="E97" s="33">
        <v>206.81</v>
      </c>
      <c r="F97" s="49">
        <v>1485.4</v>
      </c>
      <c r="G97" s="49">
        <v>27787.87</v>
      </c>
      <c r="H97" s="49">
        <v>29.8</v>
      </c>
      <c r="I97" s="25">
        <v>0</v>
      </c>
      <c r="J97" s="25">
        <v>0</v>
      </c>
      <c r="K97" s="25">
        <v>0</v>
      </c>
      <c r="L97" s="49">
        <v>2892.48</v>
      </c>
      <c r="M97" s="135">
        <v>49</v>
      </c>
      <c r="N97" s="49">
        <v>3804.4</v>
      </c>
      <c r="O97" s="49">
        <v>3373.55</v>
      </c>
      <c r="P97" s="79">
        <v>165</v>
      </c>
      <c r="Q97" s="49">
        <v>783.75</v>
      </c>
      <c r="R97" s="49">
        <v>161.83</v>
      </c>
      <c r="S97" s="49">
        <v>16.65</v>
      </c>
    </row>
    <row r="98" customFormat="1" spans="1:19">
      <c r="A98" s="21" t="s">
        <v>71</v>
      </c>
      <c r="B98" s="115">
        <f t="shared" si="16"/>
        <v>1434.36</v>
      </c>
      <c r="C98" s="24">
        <f>B98/B104*100</f>
        <v>0.671534326759375</v>
      </c>
      <c r="D98" s="49">
        <v>6.36707452725249</v>
      </c>
      <c r="E98" s="50">
        <v>0</v>
      </c>
      <c r="F98" s="29">
        <v>237.63</v>
      </c>
      <c r="G98" s="29">
        <v>897.7</v>
      </c>
      <c r="H98" s="50">
        <v>0</v>
      </c>
      <c r="I98" s="50">
        <v>0</v>
      </c>
      <c r="J98" s="50">
        <v>0</v>
      </c>
      <c r="K98" s="50">
        <v>0</v>
      </c>
      <c r="L98" s="49">
        <v>299.03</v>
      </c>
      <c r="M98" s="50">
        <v>32</v>
      </c>
      <c r="N98" s="50">
        <v>0</v>
      </c>
      <c r="O98" s="33">
        <v>23.21</v>
      </c>
      <c r="P98" s="50">
        <v>0</v>
      </c>
      <c r="Q98" s="50">
        <v>0</v>
      </c>
      <c r="R98" s="50">
        <v>0</v>
      </c>
      <c r="S98" s="50">
        <v>0</v>
      </c>
    </row>
    <row r="99" customFormat="1" spans="1:19">
      <c r="A99" s="21" t="s">
        <v>72</v>
      </c>
      <c r="B99" s="115">
        <f t="shared" si="16"/>
        <v>5911</v>
      </c>
      <c r="C99" s="24">
        <f>B99/B104*100</f>
        <v>2.7673941029272</v>
      </c>
      <c r="D99" s="27">
        <v>-47.7983644488405</v>
      </c>
      <c r="E99" s="27">
        <v>300</v>
      </c>
      <c r="F99" s="27">
        <v>200</v>
      </c>
      <c r="G99" s="118">
        <v>5100</v>
      </c>
      <c r="H99" s="27">
        <v>0</v>
      </c>
      <c r="I99" s="78">
        <v>0</v>
      </c>
      <c r="J99" s="78">
        <v>0</v>
      </c>
      <c r="K99" s="78">
        <v>0</v>
      </c>
      <c r="L99" s="27">
        <v>311</v>
      </c>
      <c r="M99" s="78">
        <v>220</v>
      </c>
      <c r="N99" s="85">
        <v>48.9</v>
      </c>
      <c r="O99" s="78">
        <v>2119</v>
      </c>
      <c r="P99" s="78">
        <v>0</v>
      </c>
      <c r="Q99" s="78">
        <v>0</v>
      </c>
      <c r="R99" s="27">
        <v>78.4</v>
      </c>
      <c r="S99" s="27">
        <v>49.47</v>
      </c>
    </row>
    <row r="100" customFormat="1" spans="1:19">
      <c r="A100" s="21" t="s">
        <v>73</v>
      </c>
      <c r="B100" s="115">
        <f t="shared" si="16"/>
        <v>35817.93</v>
      </c>
      <c r="C100" s="24">
        <f>B100/B104*100</f>
        <v>16.7691301405954</v>
      </c>
      <c r="D100" s="49">
        <v>240.254784868633</v>
      </c>
      <c r="E100" s="49">
        <v>289.79</v>
      </c>
      <c r="F100" s="63">
        <v>0</v>
      </c>
      <c r="G100" s="49">
        <v>35312.56</v>
      </c>
      <c r="H100" s="49">
        <v>0</v>
      </c>
      <c r="I100" s="50">
        <v>0</v>
      </c>
      <c r="J100" s="50">
        <v>0</v>
      </c>
      <c r="K100" s="50">
        <v>0</v>
      </c>
      <c r="L100" s="49">
        <v>215.58</v>
      </c>
      <c r="M100" s="50"/>
      <c r="N100" s="50">
        <v>21.15</v>
      </c>
      <c r="O100" s="50">
        <v>1172.05</v>
      </c>
      <c r="P100" s="50">
        <v>9</v>
      </c>
      <c r="Q100" s="50">
        <v>146.5</v>
      </c>
      <c r="R100" s="49">
        <v>21</v>
      </c>
      <c r="S100" s="49">
        <v>0</v>
      </c>
    </row>
    <row r="101" customFormat="1" spans="1:19">
      <c r="A101" s="21" t="s">
        <v>74</v>
      </c>
      <c r="B101" s="115">
        <f t="shared" si="16"/>
        <v>56483.25</v>
      </c>
      <c r="C101" s="24">
        <f>B101/B104*100</f>
        <v>26.4441571585456</v>
      </c>
      <c r="D101" s="33">
        <v>206.429606080498</v>
      </c>
      <c r="E101" s="33">
        <v>1988.52</v>
      </c>
      <c r="F101" s="33">
        <v>1291.9</v>
      </c>
      <c r="G101" s="33">
        <v>52810</v>
      </c>
      <c r="H101" s="33">
        <v>126.78</v>
      </c>
      <c r="I101" s="79">
        <v>0</v>
      </c>
      <c r="J101" s="79">
        <v>0</v>
      </c>
      <c r="K101" s="79">
        <v>0</v>
      </c>
      <c r="L101" s="79">
        <v>266.05</v>
      </c>
      <c r="M101" s="63">
        <v>762</v>
      </c>
      <c r="N101" s="33">
        <v>588.7491</v>
      </c>
      <c r="O101" s="33">
        <v>938.44</v>
      </c>
      <c r="P101" s="79">
        <v>26</v>
      </c>
      <c r="Q101" s="33">
        <v>210.5</v>
      </c>
      <c r="R101" s="33">
        <v>322.734004</v>
      </c>
      <c r="S101" s="33">
        <v>7.364341</v>
      </c>
    </row>
    <row r="102" customFormat="1" spans="1:19">
      <c r="A102" s="21" t="s">
        <v>75</v>
      </c>
      <c r="B102" s="115">
        <f t="shared" si="16"/>
        <v>7734.48</v>
      </c>
      <c r="C102" s="24">
        <f>B102/B104*100</f>
        <v>3.62110545444229</v>
      </c>
      <c r="D102" s="29" t="s">
        <v>34</v>
      </c>
      <c r="E102" s="119">
        <v>0</v>
      </c>
      <c r="F102" s="31">
        <v>395.98</v>
      </c>
      <c r="G102" s="32">
        <v>7338.5</v>
      </c>
      <c r="H102" s="31">
        <v>0</v>
      </c>
      <c r="I102" s="136">
        <v>0</v>
      </c>
      <c r="J102" s="136">
        <v>0</v>
      </c>
      <c r="K102" s="136">
        <v>0</v>
      </c>
      <c r="L102" s="63">
        <v>0</v>
      </c>
      <c r="M102" s="63">
        <v>0</v>
      </c>
      <c r="N102" s="63">
        <v>0</v>
      </c>
      <c r="O102" s="63">
        <v>0</v>
      </c>
      <c r="P102" s="137">
        <v>0</v>
      </c>
      <c r="Q102" s="29">
        <v>0</v>
      </c>
      <c r="R102" s="29">
        <v>0.34</v>
      </c>
      <c r="S102" s="29">
        <v>0.09</v>
      </c>
    </row>
    <row r="103" customFormat="1" spans="1:19">
      <c r="A103" s="21" t="s">
        <v>76</v>
      </c>
      <c r="B103" s="115">
        <f t="shared" si="16"/>
        <v>160.55</v>
      </c>
      <c r="C103" s="24">
        <f>B103/B104*100</f>
        <v>0.0751658134368064</v>
      </c>
      <c r="D103" s="29" t="s">
        <v>34</v>
      </c>
      <c r="E103" s="30">
        <v>160.55</v>
      </c>
      <c r="F103" s="31">
        <v>0</v>
      </c>
      <c r="G103" s="32">
        <v>0</v>
      </c>
      <c r="H103" s="31">
        <v>0</v>
      </c>
      <c r="I103" s="136">
        <v>0</v>
      </c>
      <c r="J103" s="136">
        <v>0</v>
      </c>
      <c r="K103" s="136">
        <v>0</v>
      </c>
      <c r="L103" s="63">
        <v>0</v>
      </c>
      <c r="M103" s="63">
        <v>112</v>
      </c>
      <c r="N103" s="63">
        <v>0</v>
      </c>
      <c r="O103" s="63">
        <v>15.5</v>
      </c>
      <c r="P103" s="137">
        <v>0</v>
      </c>
      <c r="Q103" s="29">
        <v>0</v>
      </c>
      <c r="R103" s="29">
        <v>10.47</v>
      </c>
      <c r="S103" s="29">
        <v>0</v>
      </c>
    </row>
    <row r="104" customFormat="1" spans="1:19">
      <c r="A104" s="21" t="s">
        <v>35</v>
      </c>
      <c r="B104" s="115">
        <f t="shared" ref="B104:S104" si="17">SUM(B91:B103)</f>
        <v>213594.442285891</v>
      </c>
      <c r="C104" s="24"/>
      <c r="D104" s="24">
        <v>64.3</v>
      </c>
      <c r="E104" s="14">
        <f t="shared" si="17"/>
        <v>13913.70606</v>
      </c>
      <c r="F104" s="14">
        <f t="shared" si="17"/>
        <v>4916.349</v>
      </c>
      <c r="G104" s="14">
        <f t="shared" si="17"/>
        <v>143128.86</v>
      </c>
      <c r="H104" s="14">
        <f t="shared" si="17"/>
        <v>3676.922816891</v>
      </c>
      <c r="I104" s="14">
        <f t="shared" si="17"/>
        <v>1098.735</v>
      </c>
      <c r="J104" s="14">
        <f t="shared" si="17"/>
        <v>0</v>
      </c>
      <c r="K104" s="14">
        <f t="shared" si="17"/>
        <v>3321.323618</v>
      </c>
      <c r="L104" s="14">
        <f t="shared" si="17"/>
        <v>43533.149409</v>
      </c>
      <c r="M104" s="25">
        <f t="shared" si="17"/>
        <v>4875</v>
      </c>
      <c r="N104" s="14">
        <f t="shared" si="17"/>
        <v>15635.8491</v>
      </c>
      <c r="O104" s="14">
        <f t="shared" si="17"/>
        <v>21404.0135</v>
      </c>
      <c r="P104" s="25">
        <f t="shared" si="17"/>
        <v>3988</v>
      </c>
      <c r="Q104" s="14">
        <f t="shared" si="17"/>
        <v>9194.06</v>
      </c>
      <c r="R104" s="14">
        <f t="shared" si="17"/>
        <v>1131.203471</v>
      </c>
      <c r="S104" s="14">
        <f t="shared" si="17"/>
        <v>152.794341</v>
      </c>
    </row>
    <row r="105" customFormat="1" spans="1:19">
      <c r="A105" s="120"/>
      <c r="B105" s="121"/>
      <c r="C105" s="120"/>
      <c r="D105" s="120"/>
      <c r="E105" s="121"/>
      <c r="F105" s="121"/>
      <c r="G105" s="121"/>
      <c r="H105" s="121"/>
      <c r="I105" s="121"/>
      <c r="J105" s="121"/>
      <c r="K105" s="121"/>
      <c r="L105" s="121"/>
      <c r="M105" s="138"/>
      <c r="N105" s="138"/>
      <c r="O105" s="138"/>
      <c r="P105" s="138"/>
      <c r="Q105" s="121"/>
      <c r="R105" s="121"/>
      <c r="S105" s="121"/>
    </row>
    <row r="106" customFormat="1" ht="15.6" spans="1:19">
      <c r="A106" s="104" t="s">
        <v>44</v>
      </c>
      <c r="B106" s="122">
        <f>B104+B87+B79+B71+B64+B54+B43+B30</f>
        <v>343285.054545281</v>
      </c>
      <c r="C106" s="122"/>
      <c r="D106" s="103"/>
      <c r="E106" s="103"/>
      <c r="F106" s="103"/>
      <c r="G106" s="103"/>
      <c r="H106" s="103"/>
      <c r="I106" s="103"/>
      <c r="J106" s="103"/>
      <c r="K106" s="103"/>
      <c r="L106" s="103"/>
      <c r="M106" s="103"/>
      <c r="N106" s="103"/>
      <c r="O106" s="103"/>
      <c r="P106" s="103"/>
      <c r="Q106" s="103"/>
      <c r="R106" s="109"/>
      <c r="S106" s="109"/>
    </row>
    <row r="107" customFormat="1" ht="25.15" customHeight="1" spans="1:19">
      <c r="A107" s="104"/>
      <c r="B107" s="123" t="s">
        <v>78</v>
      </c>
      <c r="C107" s="123"/>
      <c r="D107" s="123"/>
      <c r="E107" s="123"/>
      <c r="F107" s="123"/>
      <c r="G107" s="123"/>
      <c r="H107" s="123"/>
      <c r="I107" s="123"/>
      <c r="J107" s="123"/>
      <c r="K107" s="123"/>
      <c r="L107" s="123"/>
      <c r="M107" s="123"/>
      <c r="N107" s="123"/>
      <c r="O107" s="123"/>
      <c r="P107" s="123"/>
      <c r="Q107" s="123"/>
      <c r="R107" s="123"/>
      <c r="S107" s="123"/>
    </row>
    <row r="108" customFormat="1" ht="15.6" spans="1:19">
      <c r="A108" s="104"/>
      <c r="B108" s="124"/>
      <c r="C108" s="103"/>
      <c r="D108" s="103"/>
      <c r="E108" s="103"/>
      <c r="F108" s="103"/>
      <c r="G108" s="103"/>
      <c r="H108" s="103"/>
      <c r="I108" s="103"/>
      <c r="J108" s="103"/>
      <c r="K108" s="103"/>
      <c r="L108" s="103"/>
      <c r="M108" s="103"/>
      <c r="N108" s="103"/>
      <c r="O108" s="103"/>
      <c r="P108" s="103"/>
      <c r="Q108" s="124"/>
      <c r="R108" s="109"/>
      <c r="S108" s="109"/>
    </row>
    <row r="109" customFormat="1" spans="1:17">
      <c r="A109" s="125" t="s">
        <v>64</v>
      </c>
      <c r="B109" s="126">
        <f>B91+B75+B68+B58+B47+B34+B24</f>
        <v>60398.298819</v>
      </c>
      <c r="C109" s="127"/>
      <c r="F109" s="125"/>
      <c r="G109" s="125"/>
      <c r="H109" s="125"/>
      <c r="I109" s="125"/>
      <c r="J109" s="125"/>
      <c r="K109" s="125"/>
      <c r="L109" s="125"/>
      <c r="M109" s="125"/>
      <c r="N109" s="125"/>
      <c r="O109" s="125"/>
      <c r="P109" s="109"/>
      <c r="Q109" s="109"/>
    </row>
    <row r="110" customFormat="1" spans="1:17">
      <c r="A110" s="125" t="s">
        <v>79</v>
      </c>
      <c r="B110" s="126">
        <f>B92+B83+B76+B69+B59+B48+B35+B25</f>
        <v>46828.95</v>
      </c>
      <c r="C110" s="127"/>
      <c r="D110" s="125"/>
      <c r="F110" s="125"/>
      <c r="G110" s="125"/>
      <c r="H110" s="125"/>
      <c r="I110" s="125"/>
      <c r="J110" s="125"/>
      <c r="K110" s="125"/>
      <c r="L110" s="125"/>
      <c r="M110" s="125"/>
      <c r="N110" s="125"/>
      <c r="O110" s="125"/>
      <c r="P110" s="109"/>
      <c r="Q110" s="109"/>
    </row>
    <row r="111" customFormat="1" spans="1:17">
      <c r="A111" s="125" t="s">
        <v>66</v>
      </c>
      <c r="B111" s="126">
        <f>B93+B84+B60+B49+B36+B26</f>
        <v>13150.51291</v>
      </c>
      <c r="C111" s="127"/>
      <c r="D111" s="125"/>
      <c r="F111" s="125"/>
      <c r="G111" s="125"/>
      <c r="H111" s="125"/>
      <c r="I111" s="125"/>
      <c r="J111" s="125"/>
      <c r="K111" s="125"/>
      <c r="L111" s="125"/>
      <c r="M111" s="125"/>
      <c r="N111" s="125"/>
      <c r="O111" s="125"/>
      <c r="P111" s="109"/>
      <c r="Q111" s="109"/>
    </row>
    <row r="112" customFormat="1" spans="1:17">
      <c r="A112" s="125" t="s">
        <v>67</v>
      </c>
      <c r="B112" s="126">
        <f>B94+B63+B37</f>
        <v>8112.02</v>
      </c>
      <c r="C112" s="127"/>
      <c r="D112" s="125"/>
      <c r="F112" s="125"/>
      <c r="G112" s="125"/>
      <c r="H112" s="125"/>
      <c r="I112" s="125"/>
      <c r="J112" s="125"/>
      <c r="K112" s="125"/>
      <c r="L112" s="125"/>
      <c r="M112" s="125"/>
      <c r="N112" s="125"/>
      <c r="O112" s="125"/>
      <c r="P112" s="109"/>
      <c r="Q112" s="109"/>
    </row>
    <row r="113" customFormat="1" spans="1:17">
      <c r="A113" s="125" t="s">
        <v>68</v>
      </c>
      <c r="B113" s="126">
        <f>B95+B85+B77+B70+B61+B50+B38+B27</f>
        <v>38905.5678472812</v>
      </c>
      <c r="C113" s="127"/>
      <c r="D113" s="125"/>
      <c r="F113" s="125"/>
      <c r="G113" s="125"/>
      <c r="H113" s="125"/>
      <c r="I113" s="125"/>
      <c r="J113" s="125"/>
      <c r="K113" s="125"/>
      <c r="L113" s="125"/>
      <c r="M113" s="125"/>
      <c r="N113" s="125"/>
      <c r="O113" s="125"/>
      <c r="P113" s="109"/>
      <c r="Q113" s="109"/>
    </row>
    <row r="114" customFormat="1" spans="1:17">
      <c r="A114" s="125" t="s">
        <v>69</v>
      </c>
      <c r="B114" s="126">
        <f>B96+B62+B51+B39+B28</f>
        <v>21326.594969</v>
      </c>
      <c r="C114" s="127"/>
      <c r="D114" s="125"/>
      <c r="F114" s="125"/>
      <c r="G114" s="125"/>
      <c r="H114" s="125"/>
      <c r="I114" s="125"/>
      <c r="J114" s="125"/>
      <c r="K114" s="125"/>
      <c r="L114" s="125"/>
      <c r="M114" s="125"/>
      <c r="N114" s="125"/>
      <c r="O114" s="125"/>
      <c r="P114" s="109"/>
      <c r="Q114" s="109"/>
    </row>
    <row r="115" customFormat="1" ht="15.6" spans="1:17">
      <c r="A115" s="125" t="s">
        <v>70</v>
      </c>
      <c r="B115" s="126">
        <f>B97+B52+B40+B29</f>
        <v>32935.88</v>
      </c>
      <c r="C115" s="105"/>
      <c r="D115" s="125"/>
      <c r="F115" s="125"/>
      <c r="G115" s="103"/>
      <c r="H115" s="103"/>
      <c r="I115" s="103"/>
      <c r="J115" s="103"/>
      <c r="K115" s="103"/>
      <c r="L115" s="103"/>
      <c r="M115" s="103"/>
      <c r="N115" s="103"/>
      <c r="O115" s="103"/>
      <c r="P115" s="109"/>
      <c r="Q115" s="109"/>
    </row>
    <row r="116" customFormat="1" ht="15.6" spans="1:17">
      <c r="A116" s="125" t="s">
        <v>71</v>
      </c>
      <c r="B116" s="126">
        <f>B98+B41+B78</f>
        <v>6121.98</v>
      </c>
      <c r="C116" s="105"/>
      <c r="D116" s="103"/>
      <c r="F116" s="125"/>
      <c r="G116" s="103"/>
      <c r="H116" s="103"/>
      <c r="I116" s="103"/>
      <c r="J116" s="103"/>
      <c r="K116" s="103"/>
      <c r="L116" s="103"/>
      <c r="M116" s="103"/>
      <c r="N116" s="103"/>
      <c r="O116" s="103"/>
      <c r="P116" s="109"/>
      <c r="Q116" s="109"/>
    </row>
    <row r="117" customFormat="1" ht="15.6" spans="1:17">
      <c r="A117" s="125" t="s">
        <v>72</v>
      </c>
      <c r="B117" s="126">
        <f>B99+B53+G111</f>
        <v>14038</v>
      </c>
      <c r="C117" s="105"/>
      <c r="D117" s="103"/>
      <c r="F117" s="125"/>
      <c r="G117" s="103"/>
      <c r="H117" s="103"/>
      <c r="I117" s="103"/>
      <c r="J117" s="103"/>
      <c r="K117" s="103"/>
      <c r="L117" s="103"/>
      <c r="M117" s="103"/>
      <c r="N117" s="103"/>
      <c r="O117" s="103"/>
      <c r="P117" s="109"/>
      <c r="Q117" s="109"/>
    </row>
    <row r="118" customFormat="1" ht="15.6" spans="1:15">
      <c r="A118" s="125" t="s">
        <v>73</v>
      </c>
      <c r="B118" s="126">
        <f t="shared" ref="B118:B121" si="18">B100</f>
        <v>35817.93</v>
      </c>
      <c r="C118" s="105"/>
      <c r="D118" s="103"/>
      <c r="F118" s="125"/>
      <c r="G118" s="103"/>
      <c r="H118" s="103"/>
      <c r="I118" s="103"/>
      <c r="J118" s="103"/>
      <c r="K118" s="103"/>
      <c r="L118" s="103"/>
      <c r="M118" s="103"/>
      <c r="N118" s="103"/>
      <c r="O118" s="103"/>
    </row>
    <row r="119" customFormat="1" ht="15.6" spans="1:15">
      <c r="A119" s="125" t="s">
        <v>74</v>
      </c>
      <c r="B119" s="126">
        <f>B101+B42+B86</f>
        <v>57754.29</v>
      </c>
      <c r="C119" s="105"/>
      <c r="D119" s="103"/>
      <c r="F119" s="125"/>
      <c r="G119" s="103"/>
      <c r="H119" s="103"/>
      <c r="I119" s="103"/>
      <c r="J119" s="103"/>
      <c r="K119" s="103"/>
      <c r="L119" s="103"/>
      <c r="M119" s="103"/>
      <c r="N119" s="103"/>
      <c r="O119" s="103"/>
    </row>
    <row r="120" customFormat="1" ht="15.6" spans="1:15">
      <c r="A120" s="125" t="s">
        <v>75</v>
      </c>
      <c r="B120" s="126">
        <f t="shared" si="18"/>
        <v>7734.48</v>
      </c>
      <c r="C120" s="105"/>
      <c r="D120" s="103"/>
      <c r="F120" s="125"/>
      <c r="G120" s="103"/>
      <c r="H120" s="103"/>
      <c r="I120" s="103"/>
      <c r="J120" s="103"/>
      <c r="K120" s="103"/>
      <c r="L120" s="103"/>
      <c r="M120" s="103"/>
      <c r="N120" s="103"/>
      <c r="O120" s="103"/>
    </row>
    <row r="121" customFormat="1" ht="15.6" spans="1:15">
      <c r="A121" s="125" t="s">
        <v>76</v>
      </c>
      <c r="B121" s="126">
        <f t="shared" si="18"/>
        <v>160.55</v>
      </c>
      <c r="C121" s="105"/>
      <c r="D121" s="103"/>
      <c r="F121" s="125"/>
      <c r="G121" s="103"/>
      <c r="H121" s="103"/>
      <c r="I121" s="103"/>
      <c r="J121" s="103"/>
      <c r="K121" s="103"/>
      <c r="L121" s="103"/>
      <c r="M121" s="103"/>
      <c r="N121" s="103"/>
      <c r="O121" s="103"/>
    </row>
    <row r="122" customFormat="1" ht="15.6" spans="1:15">
      <c r="A122" s="103" t="s">
        <v>35</v>
      </c>
      <c r="B122" s="128">
        <f>SUM(B109:B121)</f>
        <v>343285.054545281</v>
      </c>
      <c r="C122" s="128"/>
      <c r="D122" s="103"/>
      <c r="E122" s="127"/>
      <c r="F122" s="103"/>
      <c r="G122" s="103"/>
      <c r="H122" s="103"/>
      <c r="I122" s="103"/>
      <c r="J122" s="103"/>
      <c r="K122" s="103"/>
      <c r="L122" s="103"/>
      <c r="M122" s="103"/>
      <c r="N122" s="103"/>
      <c r="O122" s="103"/>
    </row>
  </sheetData>
  <mergeCells count="159">
    <mergeCell ref="A1:S1"/>
    <mergeCell ref="A2:S2"/>
    <mergeCell ref="A3:S3"/>
    <mergeCell ref="A4:S4"/>
    <mergeCell ref="F5:G5"/>
    <mergeCell ref="J5:K5"/>
    <mergeCell ref="P5:Q5"/>
    <mergeCell ref="A21:S21"/>
    <mergeCell ref="F22:G22"/>
    <mergeCell ref="J22:K22"/>
    <mergeCell ref="P22:Q22"/>
    <mergeCell ref="A31:S31"/>
    <mergeCell ref="F32:G32"/>
    <mergeCell ref="J32:K32"/>
    <mergeCell ref="P32:Q32"/>
    <mergeCell ref="A44:S44"/>
    <mergeCell ref="F45:G45"/>
    <mergeCell ref="J45:K45"/>
    <mergeCell ref="P45:Q45"/>
    <mergeCell ref="A55:S55"/>
    <mergeCell ref="F56:G56"/>
    <mergeCell ref="J56:K56"/>
    <mergeCell ref="P56:Q56"/>
    <mergeCell ref="A65:S65"/>
    <mergeCell ref="F66:G66"/>
    <mergeCell ref="J66:K66"/>
    <mergeCell ref="P66:Q66"/>
    <mergeCell ref="A72:S72"/>
    <mergeCell ref="F73:G73"/>
    <mergeCell ref="J73:K73"/>
    <mergeCell ref="P73:Q73"/>
    <mergeCell ref="A80:S80"/>
    <mergeCell ref="F81:G81"/>
    <mergeCell ref="J81:K81"/>
    <mergeCell ref="P81:Q81"/>
    <mergeCell ref="A88:S88"/>
    <mergeCell ref="F89:G89"/>
    <mergeCell ref="J89:K89"/>
    <mergeCell ref="P89:Q89"/>
    <mergeCell ref="B106:C106"/>
    <mergeCell ref="B107:S107"/>
    <mergeCell ref="B122:C122"/>
    <mergeCell ref="A5:A6"/>
    <mergeCell ref="A22:A23"/>
    <mergeCell ref="A32:A33"/>
    <mergeCell ref="A45:A46"/>
    <mergeCell ref="A56:A57"/>
    <mergeCell ref="A66:A67"/>
    <mergeCell ref="A73:A74"/>
    <mergeCell ref="A81:A82"/>
    <mergeCell ref="A89:A90"/>
    <mergeCell ref="B5:B6"/>
    <mergeCell ref="B22:B23"/>
    <mergeCell ref="B32:B33"/>
    <mergeCell ref="B45:B46"/>
    <mergeCell ref="B56:B57"/>
    <mergeCell ref="B66:B67"/>
    <mergeCell ref="B73:B74"/>
    <mergeCell ref="B81:B82"/>
    <mergeCell ref="B89:B90"/>
    <mergeCell ref="C5:C6"/>
    <mergeCell ref="C22:C23"/>
    <mergeCell ref="C32:C33"/>
    <mergeCell ref="C45:C46"/>
    <mergeCell ref="C56:C57"/>
    <mergeCell ref="C66:C67"/>
    <mergeCell ref="C73:C74"/>
    <mergeCell ref="C81:C82"/>
    <mergeCell ref="C89:C90"/>
    <mergeCell ref="D5:D6"/>
    <mergeCell ref="D22:D23"/>
    <mergeCell ref="D32:D33"/>
    <mergeCell ref="D45:D46"/>
    <mergeCell ref="D56:D57"/>
    <mergeCell ref="D66:D67"/>
    <mergeCell ref="D73:D74"/>
    <mergeCell ref="D81:D82"/>
    <mergeCell ref="D89:D90"/>
    <mergeCell ref="E5:E6"/>
    <mergeCell ref="E22:E23"/>
    <mergeCell ref="E32:E33"/>
    <mergeCell ref="E45:E46"/>
    <mergeCell ref="E56:E57"/>
    <mergeCell ref="E66:E67"/>
    <mergeCell ref="E73:E74"/>
    <mergeCell ref="E81:E82"/>
    <mergeCell ref="E89:E90"/>
    <mergeCell ref="H5:H6"/>
    <mergeCell ref="H22:H23"/>
    <mergeCell ref="H32:H33"/>
    <mergeCell ref="H45:H46"/>
    <mergeCell ref="H56:H57"/>
    <mergeCell ref="H66:H67"/>
    <mergeCell ref="H73:H74"/>
    <mergeCell ref="H81:H82"/>
    <mergeCell ref="H89:H90"/>
    <mergeCell ref="I5:I6"/>
    <mergeCell ref="I22:I23"/>
    <mergeCell ref="I32:I33"/>
    <mergeCell ref="I45:I46"/>
    <mergeCell ref="I56:I57"/>
    <mergeCell ref="I66:I67"/>
    <mergeCell ref="I73:I74"/>
    <mergeCell ref="I81:I82"/>
    <mergeCell ref="I89:I90"/>
    <mergeCell ref="L5:L6"/>
    <mergeCell ref="L22:L23"/>
    <mergeCell ref="L32:L33"/>
    <mergeCell ref="L45:L46"/>
    <mergeCell ref="L56:L57"/>
    <mergeCell ref="L66:L67"/>
    <mergeCell ref="L73:L74"/>
    <mergeCell ref="L81:L82"/>
    <mergeCell ref="L89:L90"/>
    <mergeCell ref="M5:M6"/>
    <mergeCell ref="M22:M23"/>
    <mergeCell ref="M32:M33"/>
    <mergeCell ref="M45:M46"/>
    <mergeCell ref="M56:M57"/>
    <mergeCell ref="M66:M67"/>
    <mergeCell ref="M73:M74"/>
    <mergeCell ref="M81:M82"/>
    <mergeCell ref="M89:M90"/>
    <mergeCell ref="N5:N6"/>
    <mergeCell ref="N22:N23"/>
    <mergeCell ref="N32:N33"/>
    <mergeCell ref="N45:N46"/>
    <mergeCell ref="N56:N57"/>
    <mergeCell ref="N66:N67"/>
    <mergeCell ref="N73:N74"/>
    <mergeCell ref="N81:N82"/>
    <mergeCell ref="N89:N90"/>
    <mergeCell ref="O5:O6"/>
    <mergeCell ref="O22:O23"/>
    <mergeCell ref="O32:O33"/>
    <mergeCell ref="O45:O46"/>
    <mergeCell ref="O56:O57"/>
    <mergeCell ref="O66:O67"/>
    <mergeCell ref="O73:O74"/>
    <mergeCell ref="O81:O82"/>
    <mergeCell ref="O89:O90"/>
    <mergeCell ref="R5:R6"/>
    <mergeCell ref="R22:R23"/>
    <mergeCell ref="R32:R33"/>
    <mergeCell ref="R45:R46"/>
    <mergeCell ref="R56:R57"/>
    <mergeCell ref="R66:R67"/>
    <mergeCell ref="R73:R74"/>
    <mergeCell ref="R81:R82"/>
    <mergeCell ref="R89:R90"/>
    <mergeCell ref="S5:S6"/>
    <mergeCell ref="S22:S23"/>
    <mergeCell ref="S32:S33"/>
    <mergeCell ref="S45:S46"/>
    <mergeCell ref="S56:S57"/>
    <mergeCell ref="S66:S67"/>
    <mergeCell ref="S73:S74"/>
    <mergeCell ref="S81:S82"/>
    <mergeCell ref="S89:S90"/>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1-11月县域产险</vt:lpstr>
      <vt:lpstr>1-11月县域寿险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2016-12-12T08:31:00Z</dcterms:created>
  <dcterms:modified xsi:type="dcterms:W3CDTF">2016-12-13T08:44:51Z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