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12"/>
  </bookViews>
  <sheets>
    <sheet name="1-9月县域财险" sheetId="1" r:id="rId1"/>
    <sheet name="1-9月县域寿险" sheetId="2" r:id="rId2"/>
  </sheets>
  <calcPr calcId="144525" concurrentCalc="0"/>
</workbook>
</file>

<file path=xl/sharedStrings.xml><?xml version="1.0" encoding="utf-8"?>
<sst xmlns="http://schemas.openxmlformats.org/spreadsheetml/2006/main" count="79">
  <si>
    <t>2016 年9 月广元市县域财险汇总</t>
  </si>
  <si>
    <t>单位：万元</t>
  </si>
  <si>
    <t>单位</t>
  </si>
  <si>
    <t>总保费</t>
  </si>
  <si>
    <t>市场份额</t>
  </si>
  <si>
    <t>同比（%)</t>
  </si>
  <si>
    <t>机动车辆保费</t>
  </si>
  <si>
    <t>企财险</t>
  </si>
  <si>
    <t>家财险保费收入</t>
  </si>
  <si>
    <t>责任险保费收入</t>
  </si>
  <si>
    <t>政策性农业保险</t>
  </si>
  <si>
    <t>城乡居民大病保险</t>
  </si>
  <si>
    <t>其他险种保费收入</t>
  </si>
  <si>
    <t>赔案件数</t>
  </si>
  <si>
    <t>赔款金额</t>
  </si>
  <si>
    <t>上交税金</t>
  </si>
  <si>
    <t>其中：车船使用税</t>
  </si>
  <si>
    <t>车险(不含摩托车、拖拉机）</t>
  </si>
  <si>
    <t>电销、网销</t>
  </si>
  <si>
    <t>摩托车</t>
  </si>
  <si>
    <t>拖拉机</t>
  </si>
  <si>
    <t>小计</t>
  </si>
  <si>
    <t>承保数量（辆）</t>
  </si>
  <si>
    <t>保费收入</t>
  </si>
  <si>
    <t>承保数量（户）</t>
  </si>
  <si>
    <t>承保数量（人）</t>
  </si>
  <si>
    <t>人保财险</t>
  </si>
  <si>
    <t>太保财险</t>
  </si>
  <si>
    <t>中华联合</t>
  </si>
  <si>
    <t>大地财险</t>
  </si>
  <si>
    <t>平安财险</t>
  </si>
  <si>
    <t>锦泰财险</t>
  </si>
  <si>
    <t>中航安盟</t>
  </si>
  <si>
    <t>国寿财险</t>
  </si>
  <si>
    <t>/</t>
  </si>
  <si>
    <t>合计</t>
  </si>
  <si>
    <t>旺苍县</t>
  </si>
  <si>
    <t>苍溪县</t>
  </si>
  <si>
    <t>剑阁县</t>
  </si>
  <si>
    <t>青川县</t>
  </si>
  <si>
    <t>昭化区</t>
  </si>
  <si>
    <t>朝天区</t>
  </si>
  <si>
    <t>宝轮镇</t>
  </si>
  <si>
    <t>利州区</t>
  </si>
  <si>
    <t>校验</t>
  </si>
  <si>
    <t>广元市县域寿险数据统计表</t>
  </si>
  <si>
    <t>(2016年9月)</t>
  </si>
  <si>
    <t>全市寿险业务数据汇总</t>
  </si>
  <si>
    <t>同比（%）</t>
  </si>
  <si>
    <t>个人新单期交保费</t>
  </si>
  <si>
    <t>银邮保费</t>
  </si>
  <si>
    <t>团险保费</t>
  </si>
  <si>
    <t>农村小额人身保险保费</t>
  </si>
  <si>
    <t>续收保费</t>
  </si>
  <si>
    <t>持证人力</t>
  </si>
  <si>
    <t>赔款、给付金额合计</t>
  </si>
  <si>
    <t>退保金</t>
  </si>
  <si>
    <t>保单贷款</t>
  </si>
  <si>
    <t>其中营业税</t>
  </si>
  <si>
    <t>银邮期交保费</t>
  </si>
  <si>
    <t>银邮趸交保费</t>
  </si>
  <si>
    <t>承保人数</t>
  </si>
  <si>
    <t>件数</t>
  </si>
  <si>
    <t>金额</t>
  </si>
  <si>
    <t>中国人寿</t>
  </si>
  <si>
    <t>太保寿险</t>
  </si>
  <si>
    <t>新华人寿</t>
  </si>
  <si>
    <t>平安人寿</t>
  </si>
  <si>
    <t>泰康人寿</t>
  </si>
  <si>
    <t>人保寿险</t>
  </si>
  <si>
    <t>富德生命人寿</t>
  </si>
  <si>
    <t>太平人寿</t>
  </si>
  <si>
    <t>阳光人寿</t>
  </si>
  <si>
    <t>恒大人寿</t>
  </si>
  <si>
    <t>华夏人寿</t>
  </si>
  <si>
    <t>农银人寿</t>
  </si>
  <si>
    <t>华泰人寿</t>
  </si>
  <si>
    <t>说明：华夏人寿本期数据变化大的原因是之前未按会计二号准则口径报送数据，从5月开始按照会计二号准则统计。</t>
  </si>
  <si>
    <t>太平洋人寿</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</si>
</sst>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Red]\(0.00\)"/>
    <numFmt numFmtId="178" formatCode="0.0_ "/>
    <numFmt numFmtId="179" formatCode="0_ "/>
    <numFmt numFmtId="180" formatCode="0.00_ "/>
    <numFmt numFmtId="181" formatCode="#,##0_ "/>
    <numFmt numFmtId="182" formatCode="#,##0.00_ ;[Red]\-#,##0.00\ "/>
    <numFmt numFmtId="183" formatCode="#,##0.0_ "/>
    <numFmt numFmtId="184" formatCode="0_);[Red]\(0\)"/>
    <numFmt numFmtId="185" formatCode="#,##0.00;[Red]#,##0.00"/>
    <numFmt numFmtId="186" formatCode="0.000_ "/>
    <numFmt numFmtId="187" formatCode="0;[Red]0"/>
  </numFmts>
  <fonts count="37">
    <font>
      <sz val="11"/>
      <color theme="1"/>
      <name val="宋体"/>
      <charset val="134"/>
      <scheme val="minor"/>
    </font>
    <font>
      <b/>
      <sz val="16"/>
      <name val="宋体"/>
      <charset val="134"/>
    </font>
    <font>
      <sz val="12"/>
      <name val="宋体"/>
      <charset val="134"/>
    </font>
    <font>
      <sz val="10"/>
      <name val="宋体"/>
      <charset val="134"/>
    </font>
    <font>
      <b/>
      <sz val="14"/>
      <name val="宋体"/>
      <charset val="134"/>
    </font>
    <font>
      <sz val="10"/>
      <color indexed="8"/>
      <name val="宋体"/>
      <charset val="134"/>
    </font>
    <font>
      <sz val="10"/>
      <color theme="1"/>
      <name val="宋体"/>
      <charset val="134"/>
      <scheme val="minor"/>
    </font>
    <font>
      <sz val="10"/>
      <color theme="1"/>
      <name val="宋体"/>
      <charset val="134"/>
    </font>
    <font>
      <sz val="10"/>
      <name val="宋体"/>
      <charset val="134"/>
      <scheme val="minor"/>
    </font>
    <font>
      <sz val="10"/>
      <color rgb="FF000000"/>
      <name val="宋体"/>
      <charset val="134"/>
      <scheme val="minor"/>
    </font>
    <font>
      <sz val="10"/>
      <name val="宋体"/>
      <charset val="134"/>
      <scheme val="major"/>
    </font>
    <font>
      <sz val="10"/>
      <color indexed="8"/>
      <name val="宋体"/>
      <charset val="134"/>
      <scheme val="minor"/>
    </font>
    <font>
      <sz val="12"/>
      <color theme="1"/>
      <name val="宋体"/>
      <charset val="134"/>
    </font>
    <font>
      <b/>
      <sz val="11"/>
      <name val="宋体"/>
      <charset val="134"/>
    </font>
    <font>
      <b/>
      <sz val="12"/>
      <name val="宋体"/>
      <charset val="134"/>
    </font>
    <font>
      <b/>
      <sz val="10"/>
      <name val="宋体"/>
      <charset val="134"/>
    </font>
    <font>
      <sz val="11"/>
      <name val="宋体"/>
      <charset val="134"/>
    </font>
    <font>
      <b/>
      <sz val="11"/>
      <color theme="3"/>
      <name val="宋体"/>
      <charset val="134"/>
      <scheme val="minor"/>
    </font>
    <font>
      <sz val="11"/>
      <color rgb="FF9C0006"/>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0"/>
      <name val="Arial"/>
      <charset val="134"/>
    </font>
    <font>
      <b/>
      <sz val="11"/>
      <color theme="1"/>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26" fillId="7" borderId="0" applyNumberFormat="0" applyBorder="0" applyAlignment="0" applyProtection="0">
      <alignment vertical="center"/>
    </xf>
    <xf numFmtId="0" fontId="23" fillId="5" borderId="15" applyNumberFormat="0" applyAlignment="0" applyProtection="0">
      <alignment vertical="center"/>
    </xf>
    <xf numFmtId="44" fontId="0" fillId="0" borderId="0" applyFont="0" applyFill="0" applyBorder="0" applyAlignment="0" applyProtection="0">
      <alignment vertical="center"/>
    </xf>
    <xf numFmtId="0" fontId="2" fillId="0" borderId="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27"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xf numFmtId="0" fontId="25" fillId="0" borderId="0" applyNumberFormat="0" applyFill="0" applyBorder="0" applyAlignment="0" applyProtection="0">
      <alignment vertical="center"/>
    </xf>
    <xf numFmtId="0" fontId="0" fillId="12" borderId="19" applyNumberFormat="0" applyFont="0" applyAlignment="0" applyProtection="0">
      <alignment vertical="center"/>
    </xf>
    <xf numFmtId="0" fontId="27" fillId="13"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 fillId="0" borderId="0">
      <alignment vertical="center"/>
    </xf>
    <xf numFmtId="0" fontId="33" fillId="0" borderId="0" applyNumberFormat="0" applyFill="0" applyBorder="0" applyAlignment="0" applyProtection="0">
      <alignment vertical="center"/>
    </xf>
    <xf numFmtId="0" fontId="21" fillId="0" borderId="14" applyNumberFormat="0" applyFill="0" applyAlignment="0" applyProtection="0">
      <alignment vertical="center"/>
    </xf>
    <xf numFmtId="0" fontId="35" fillId="0" borderId="14" applyNumberFormat="0" applyFill="0" applyAlignment="0" applyProtection="0">
      <alignment vertical="center"/>
    </xf>
    <xf numFmtId="0" fontId="27" fillId="18" borderId="0" applyNumberFormat="0" applyBorder="0" applyAlignment="0" applyProtection="0">
      <alignment vertical="center"/>
    </xf>
    <xf numFmtId="0" fontId="17" fillId="0" borderId="16" applyNumberFormat="0" applyFill="0" applyAlignment="0" applyProtection="0">
      <alignment vertical="center"/>
    </xf>
    <xf numFmtId="0" fontId="27" fillId="15" borderId="0" applyNumberFormat="0" applyBorder="0" applyAlignment="0" applyProtection="0">
      <alignment vertical="center"/>
    </xf>
    <xf numFmtId="0" fontId="31" fillId="10" borderId="18" applyNumberFormat="0" applyAlignment="0" applyProtection="0">
      <alignment vertical="center"/>
    </xf>
    <xf numFmtId="0" fontId="28" fillId="10" borderId="15" applyNumberFormat="0" applyAlignment="0" applyProtection="0">
      <alignment vertical="center"/>
    </xf>
    <xf numFmtId="0" fontId="29" fillId="0" borderId="0"/>
    <xf numFmtId="0" fontId="32" fillId="16" borderId="20" applyNumberFormat="0" applyAlignment="0" applyProtection="0">
      <alignment vertical="center"/>
    </xf>
    <xf numFmtId="0" fontId="26" fillId="20" borderId="0" applyNumberFormat="0" applyBorder="0" applyAlignment="0" applyProtection="0">
      <alignment vertical="center"/>
    </xf>
    <xf numFmtId="0" fontId="27" fillId="22" borderId="0" applyNumberFormat="0" applyBorder="0" applyAlignment="0" applyProtection="0">
      <alignment vertical="center"/>
    </xf>
    <xf numFmtId="0" fontId="19" fillId="0" borderId="13" applyNumberFormat="0" applyFill="0" applyAlignment="0" applyProtection="0">
      <alignment vertical="center"/>
    </xf>
    <xf numFmtId="0" fontId="2" fillId="0" borderId="0">
      <alignment vertical="center"/>
    </xf>
    <xf numFmtId="0" fontId="30" fillId="0" borderId="17" applyNumberFormat="0" applyFill="0" applyAlignment="0" applyProtection="0">
      <alignment vertical="center"/>
    </xf>
    <xf numFmtId="0" fontId="34" fillId="17" borderId="0" applyNumberFormat="0" applyBorder="0" applyAlignment="0" applyProtection="0">
      <alignment vertical="center"/>
    </xf>
    <xf numFmtId="0" fontId="36" fillId="21" borderId="0" applyNumberFormat="0" applyBorder="0" applyAlignment="0" applyProtection="0">
      <alignment vertical="center"/>
    </xf>
    <xf numFmtId="0" fontId="26" fillId="19"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27"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 fillId="0" borderId="0">
      <alignment vertical="center"/>
    </xf>
    <xf numFmtId="0" fontId="26" fillId="11" borderId="0" applyNumberFormat="0" applyBorder="0" applyAlignment="0" applyProtection="0">
      <alignment vertical="center"/>
    </xf>
    <xf numFmtId="0" fontId="27" fillId="23" borderId="0" applyNumberFormat="0" applyBorder="0" applyAlignment="0" applyProtection="0">
      <alignment vertical="center"/>
    </xf>
    <xf numFmtId="0" fontId="27" fillId="8" borderId="0" applyNumberFormat="0" applyBorder="0" applyAlignment="0" applyProtection="0">
      <alignment vertical="center"/>
    </xf>
    <xf numFmtId="0" fontId="26" fillId="34" borderId="0" applyNumberFormat="0" applyBorder="0" applyAlignment="0" applyProtection="0">
      <alignment vertical="center"/>
    </xf>
    <xf numFmtId="0" fontId="27" fillId="14" borderId="0" applyNumberFormat="0" applyBorder="0" applyAlignment="0" applyProtection="0">
      <alignment vertical="center"/>
    </xf>
    <xf numFmtId="0" fontId="2" fillId="0" borderId="0">
      <alignment vertical="center"/>
    </xf>
    <xf numFmtId="0" fontId="2" fillId="0" borderId="0">
      <alignment vertical="center"/>
    </xf>
    <xf numFmtId="0" fontId="29" fillId="0" borderId="0"/>
    <xf numFmtId="0" fontId="29" fillId="0" borderId="0"/>
    <xf numFmtId="0" fontId="2" fillId="0" borderId="0">
      <alignment vertical="center"/>
    </xf>
    <xf numFmtId="0" fontId="2" fillId="0" borderId="0">
      <alignment vertical="center"/>
    </xf>
  </cellStyleXfs>
  <cellXfs count="199">
    <xf numFmtId="0" fontId="0" fillId="0" borderId="0" xfId="0">
      <alignment vertical="center"/>
    </xf>
    <xf numFmtId="0" fontId="1" fillId="0" borderId="0" xfId="58" applyFont="1" applyAlignment="1">
      <alignment horizontal="center" vertical="center"/>
    </xf>
    <xf numFmtId="0" fontId="2" fillId="0" borderId="0" xfId="58" applyFont="1" applyAlignment="1">
      <alignment horizontal="center" vertical="center"/>
    </xf>
    <xf numFmtId="0" fontId="3" fillId="0" borderId="0" xfId="58" applyFont="1" applyAlignment="1">
      <alignment horizontal="right" vertical="center"/>
    </xf>
    <xf numFmtId="0" fontId="4" fillId="0" borderId="1" xfId="58" applyFont="1" applyBorder="1" applyAlignment="1">
      <alignment horizontal="center" vertical="center"/>
    </xf>
    <xf numFmtId="0" fontId="3" fillId="0" borderId="2" xfId="58" applyFont="1" applyBorder="1" applyAlignment="1">
      <alignment horizontal="center" vertical="center"/>
    </xf>
    <xf numFmtId="0" fontId="3" fillId="0" borderId="2" xfId="58" applyFont="1" applyBorder="1" applyAlignment="1">
      <alignment horizontal="center" vertical="center" wrapText="1"/>
    </xf>
    <xf numFmtId="0" fontId="3" fillId="0" borderId="2" xfId="58" applyFont="1" applyBorder="1" applyAlignment="1">
      <alignment horizontal="center" vertical="center" wrapText="1" shrinkToFit="1"/>
    </xf>
    <xf numFmtId="0" fontId="3" fillId="0" borderId="3" xfId="58" applyFont="1" applyBorder="1" applyAlignment="1">
      <alignment horizontal="center" vertical="center"/>
    </xf>
    <xf numFmtId="0" fontId="3" fillId="0" borderId="4" xfId="58" applyFont="1" applyBorder="1" applyAlignment="1">
      <alignment horizontal="center" vertical="center"/>
    </xf>
    <xf numFmtId="0" fontId="3" fillId="0" borderId="5" xfId="58" applyFont="1" applyBorder="1" applyAlignment="1">
      <alignment horizontal="center" vertical="center"/>
    </xf>
    <xf numFmtId="0" fontId="3" fillId="0" borderId="5" xfId="58" applyFont="1" applyBorder="1" applyAlignment="1">
      <alignment horizontal="center" vertical="center" wrapText="1"/>
    </xf>
    <xf numFmtId="0" fontId="3" fillId="0" borderId="5" xfId="58" applyFont="1" applyBorder="1" applyAlignment="1">
      <alignment horizontal="center" vertical="center" wrapText="1" shrinkToFit="1"/>
    </xf>
    <xf numFmtId="0" fontId="3" fillId="0" borderId="6" xfId="58" applyFont="1" applyBorder="1" applyAlignment="1">
      <alignment horizontal="center" vertical="center" wrapText="1"/>
    </xf>
    <xf numFmtId="176" fontId="3" fillId="0" borderId="6" xfId="58" applyNumberFormat="1" applyFont="1" applyBorder="1" applyAlignment="1">
      <alignment horizontal="center" vertical="center"/>
    </xf>
    <xf numFmtId="180" fontId="3" fillId="0" borderId="5" xfId="58" applyNumberFormat="1" applyFont="1" applyBorder="1" applyAlignment="1">
      <alignment horizontal="center" vertical="center"/>
    </xf>
    <xf numFmtId="176" fontId="3" fillId="0" borderId="5" xfId="58" applyNumberFormat="1" applyFont="1" applyBorder="1" applyAlignment="1">
      <alignment horizontal="center" vertical="center"/>
    </xf>
    <xf numFmtId="180" fontId="5" fillId="0" borderId="6" xfId="49" applyNumberFormat="1" applyFont="1" applyBorder="1" applyAlignment="1">
      <alignment horizontal="center" vertical="center"/>
    </xf>
    <xf numFmtId="176" fontId="6" fillId="2" borderId="6" xfId="58"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80" fontId="6" fillId="2" borderId="6" xfId="58" applyNumberFormat="1" applyFont="1" applyFill="1" applyBorder="1" applyAlignment="1">
      <alignment horizontal="center" vertical="center"/>
    </xf>
    <xf numFmtId="0" fontId="3" fillId="0" borderId="6" xfId="58" applyFont="1" applyBorder="1" applyAlignment="1">
      <alignment horizontal="center" vertical="center"/>
    </xf>
    <xf numFmtId="176" fontId="3" fillId="0" borderId="6" xfId="58" applyNumberFormat="1" applyFont="1" applyBorder="1" applyAlignment="1">
      <alignment horizontal="center" vertical="center" wrapText="1"/>
    </xf>
    <xf numFmtId="177" fontId="3" fillId="0" borderId="6" xfId="58" applyNumberFormat="1" applyFont="1" applyBorder="1" applyAlignment="1">
      <alignment horizontal="center" vertical="center"/>
    </xf>
    <xf numFmtId="180" fontId="3" fillId="0" borderId="6" xfId="58" applyNumberFormat="1" applyFont="1" applyBorder="1" applyAlignment="1">
      <alignment horizontal="center" vertical="center"/>
    </xf>
    <xf numFmtId="181" fontId="3" fillId="0" borderId="6" xfId="58" applyNumberFormat="1" applyFont="1" applyBorder="1" applyAlignment="1">
      <alignment horizontal="center" vertical="center"/>
    </xf>
    <xf numFmtId="0" fontId="7" fillId="0" borderId="6" xfId="58" applyFont="1" applyBorder="1" applyAlignment="1">
      <alignment horizontal="center" vertical="center"/>
    </xf>
    <xf numFmtId="176" fontId="3" fillId="0" borderId="6" xfId="55" applyNumberFormat="1" applyFont="1" applyFill="1" applyBorder="1" applyAlignment="1">
      <alignment horizontal="center" vertical="center"/>
    </xf>
    <xf numFmtId="49" fontId="3" fillId="0" borderId="6" xfId="55" applyNumberFormat="1" applyFont="1" applyFill="1" applyBorder="1" applyAlignment="1">
      <alignment horizontal="center" vertical="center"/>
    </xf>
    <xf numFmtId="180" fontId="3" fillId="0" borderId="6" xfId="58" applyNumberFormat="1" applyFont="1" applyFill="1" applyBorder="1" applyAlignment="1">
      <alignment horizontal="center" vertical="center"/>
    </xf>
    <xf numFmtId="180" fontId="3" fillId="0" borderId="6" xfId="58" applyNumberFormat="1" applyFont="1" applyFill="1" applyBorder="1" applyAlignment="1">
      <alignment horizontal="center" vertical="center" wrapText="1" shrinkToFit="1"/>
    </xf>
    <xf numFmtId="0" fontId="3" fillId="0" borderId="6" xfId="58" applyNumberFormat="1" applyFont="1" applyFill="1" applyBorder="1" applyAlignment="1">
      <alignment horizontal="center" vertical="center" wrapText="1"/>
    </xf>
    <xf numFmtId="180" fontId="3" fillId="0" borderId="6" xfId="58" applyNumberFormat="1" applyFont="1" applyFill="1" applyBorder="1" applyAlignment="1">
      <alignment horizontal="center" vertical="center" wrapText="1"/>
    </xf>
    <xf numFmtId="177" fontId="3" fillId="0" borderId="6" xfId="58" applyNumberFormat="1" applyFont="1" applyFill="1" applyBorder="1" applyAlignment="1">
      <alignment horizontal="center" vertical="center"/>
    </xf>
    <xf numFmtId="176" fontId="3" fillId="0" borderId="6" xfId="58" applyNumberFormat="1" applyFont="1" applyBorder="1" applyAlignment="1">
      <alignment horizontal="center" vertical="center" wrapText="1" shrinkToFit="1"/>
    </xf>
    <xf numFmtId="0" fontId="4" fillId="0" borderId="7" xfId="58" applyFont="1" applyBorder="1" applyAlignment="1">
      <alignment horizontal="center" vertical="center"/>
    </xf>
    <xf numFmtId="176" fontId="5" fillId="0" borderId="6" xfId="58" applyNumberFormat="1" applyFont="1" applyBorder="1" applyAlignment="1">
      <alignment horizontal="center" vertical="center"/>
    </xf>
    <xf numFmtId="176" fontId="7" fillId="0" borderId="6" xfId="58" applyNumberFormat="1" applyFont="1" applyFill="1" applyBorder="1" applyAlignment="1">
      <alignment horizontal="center" vertical="center"/>
    </xf>
    <xf numFmtId="181" fontId="7" fillId="0" borderId="6" xfId="58" applyNumberFormat="1" applyFont="1" applyFill="1" applyBorder="1" applyAlignment="1">
      <alignment horizontal="center" vertical="center"/>
    </xf>
    <xf numFmtId="177" fontId="7" fillId="0" borderId="6" xfId="58" applyNumberFormat="1" applyFont="1" applyFill="1" applyBorder="1" applyAlignment="1">
      <alignment horizontal="center" vertical="center"/>
    </xf>
    <xf numFmtId="180" fontId="3" fillId="0" borderId="6" xfId="29" applyNumberFormat="1" applyFont="1" applyBorder="1" applyAlignment="1">
      <alignment horizontal="center" vertical="center"/>
    </xf>
    <xf numFmtId="179" fontId="3" fillId="0" borderId="6" xfId="58" applyNumberFormat="1" applyFont="1" applyFill="1" applyBorder="1" applyAlignment="1" applyProtection="1">
      <alignment horizontal="center" vertical="center"/>
    </xf>
    <xf numFmtId="180" fontId="5" fillId="0" borderId="0" xfId="0" applyNumberFormat="1" applyFont="1" applyFill="1" applyBorder="1" applyAlignment="1" applyProtection="1">
      <alignment horizontal="center" vertical="center"/>
    </xf>
    <xf numFmtId="180" fontId="3" fillId="0" borderId="6" xfId="58" applyNumberFormat="1" applyFont="1" applyFill="1" applyBorder="1" applyAlignment="1" applyProtection="1">
      <alignment horizontal="center" vertical="center"/>
    </xf>
    <xf numFmtId="176" fontId="7" fillId="2" borderId="6" xfId="58" applyNumberFormat="1" applyFont="1" applyFill="1" applyBorder="1" applyAlignment="1">
      <alignment horizontal="center" vertical="center"/>
    </xf>
    <xf numFmtId="180" fontId="7" fillId="2" borderId="6" xfId="58" applyNumberFormat="1" applyFont="1" applyFill="1" applyBorder="1" applyAlignment="1">
      <alignment horizontal="center" vertical="center"/>
    </xf>
    <xf numFmtId="176" fontId="8" fillId="0" borderId="6" xfId="58" applyNumberFormat="1" applyFont="1" applyBorder="1" applyAlignment="1">
      <alignment horizontal="center" vertical="center" wrapText="1"/>
    </xf>
    <xf numFmtId="4" fontId="9" fillId="0" borderId="6" xfId="0" applyNumberFormat="1" applyFont="1" applyFill="1" applyBorder="1" applyAlignment="1">
      <alignment horizontal="right" vertical="center"/>
    </xf>
    <xf numFmtId="180" fontId="3" fillId="0" borderId="6" xfId="57" applyNumberFormat="1" applyFont="1" applyBorder="1" applyAlignment="1">
      <alignment horizontal="center" vertical="center"/>
    </xf>
    <xf numFmtId="176" fontId="3" fillId="0" borderId="6" xfId="58" applyNumberFormat="1" applyFont="1" applyFill="1" applyBorder="1" applyAlignment="1">
      <alignment horizontal="center" vertical="center"/>
    </xf>
    <xf numFmtId="181" fontId="3" fillId="0" borderId="6" xfId="58" applyNumberFormat="1" applyFont="1" applyFill="1" applyBorder="1" applyAlignment="1">
      <alignment horizontal="center" vertical="center"/>
    </xf>
    <xf numFmtId="4" fontId="9" fillId="0" borderId="6" xfId="0" applyNumberFormat="1" applyFont="1" applyFill="1" applyBorder="1" applyAlignment="1">
      <alignment horizontal="center" vertical="center"/>
    </xf>
    <xf numFmtId="182" fontId="5" fillId="0" borderId="6" xfId="58" applyNumberFormat="1" applyFont="1" applyBorder="1" applyAlignment="1">
      <alignment horizontal="center" vertical="center"/>
    </xf>
    <xf numFmtId="183" fontId="3" fillId="0" borderId="6" xfId="58" applyNumberFormat="1" applyFont="1" applyBorder="1" applyAlignment="1">
      <alignment horizontal="center" vertical="center"/>
    </xf>
    <xf numFmtId="176" fontId="10" fillId="0" borderId="5" xfId="58" applyNumberFormat="1" applyFont="1" applyBorder="1" applyAlignment="1">
      <alignment horizontal="center" vertical="center" wrapText="1"/>
    </xf>
    <xf numFmtId="181" fontId="3" fillId="0" borderId="6" xfId="58" applyNumberFormat="1" applyFont="1" applyFill="1" applyBorder="1" applyAlignment="1">
      <alignment horizontal="center" vertical="center" wrapText="1"/>
    </xf>
    <xf numFmtId="0" fontId="3" fillId="0" borderId="3" xfId="58" applyFont="1" applyBorder="1" applyAlignment="1">
      <alignment horizontal="center" vertical="center" wrapText="1"/>
    </xf>
    <xf numFmtId="0" fontId="3" fillId="0" borderId="4" xfId="58" applyFont="1" applyBorder="1" applyAlignment="1">
      <alignment horizontal="center" vertical="center" wrapText="1"/>
    </xf>
    <xf numFmtId="0" fontId="3" fillId="0" borderId="6" xfId="58" applyFont="1" applyBorder="1" applyAlignment="1">
      <alignment vertical="center"/>
    </xf>
    <xf numFmtId="3" fontId="5" fillId="0" borderId="6" xfId="58" applyNumberFormat="1" applyFont="1" applyBorder="1" applyAlignment="1">
      <alignment horizontal="center" vertical="center"/>
    </xf>
    <xf numFmtId="180" fontId="5" fillId="0" borderId="6" xfId="58" applyNumberFormat="1" applyFont="1" applyBorder="1" applyAlignment="1">
      <alignment horizontal="center" vertical="center"/>
    </xf>
    <xf numFmtId="180" fontId="3" fillId="0" borderId="6" xfId="49" applyNumberFormat="1" applyFont="1" applyBorder="1" applyAlignment="1">
      <alignment horizontal="center" vertical="center"/>
    </xf>
    <xf numFmtId="0" fontId="3" fillId="0" borderId="6" xfId="58" applyNumberFormat="1" applyFont="1" applyFill="1" applyBorder="1" applyAlignment="1">
      <alignment horizontal="center" vertical="center"/>
    </xf>
    <xf numFmtId="0" fontId="5" fillId="0" borderId="6" xfId="58" applyNumberFormat="1" applyFont="1" applyBorder="1" applyAlignment="1">
      <alignment horizontal="center" vertical="center"/>
    </xf>
    <xf numFmtId="0" fontId="5" fillId="0" borderId="6" xfId="49" applyFont="1" applyBorder="1" applyAlignment="1">
      <alignment horizontal="center" vertical="center"/>
    </xf>
    <xf numFmtId="179" fontId="5" fillId="0" borderId="6" xfId="49" applyNumberFormat="1" applyFont="1" applyBorder="1" applyAlignment="1">
      <alignment horizontal="center" vertical="center"/>
    </xf>
    <xf numFmtId="177" fontId="3" fillId="0" borderId="6" xfId="49" applyNumberFormat="1" applyFont="1" applyBorder="1" applyAlignment="1">
      <alignment horizontal="center" vertical="center"/>
    </xf>
    <xf numFmtId="0" fontId="3" fillId="0" borderId="6" xfId="49" applyNumberFormat="1" applyFont="1" applyBorder="1" applyAlignment="1">
      <alignment horizontal="center" vertical="center"/>
    </xf>
    <xf numFmtId="4" fontId="3" fillId="0" borderId="6" xfId="49" applyNumberFormat="1" applyFont="1" applyBorder="1" applyAlignment="1">
      <alignment horizontal="center" vertical="center"/>
    </xf>
    <xf numFmtId="0" fontId="3" fillId="0" borderId="6" xfId="49" applyFont="1" applyBorder="1" applyAlignment="1">
      <alignment horizontal="center" vertical="center"/>
    </xf>
    <xf numFmtId="176" fontId="8" fillId="0" borderId="6" xfId="58" applyNumberFormat="1" applyFont="1" applyBorder="1" applyAlignment="1">
      <alignment horizontal="center" vertical="center"/>
    </xf>
    <xf numFmtId="181" fontId="8" fillId="2" borderId="6" xfId="58" applyNumberFormat="1" applyFont="1" applyFill="1" applyBorder="1" applyAlignment="1">
      <alignment horizontal="center" vertical="center"/>
    </xf>
    <xf numFmtId="180" fontId="6" fillId="2" borderId="6"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2" borderId="6" xfId="58" applyNumberFormat="1" applyFont="1" applyFill="1" applyBorder="1" applyAlignment="1">
      <alignment horizontal="center" vertical="center"/>
    </xf>
    <xf numFmtId="177" fontId="6" fillId="2" borderId="6" xfId="58" applyNumberFormat="1" applyFont="1" applyFill="1" applyBorder="1" applyAlignment="1">
      <alignment horizontal="center" vertical="center"/>
    </xf>
    <xf numFmtId="184" fontId="6" fillId="2" borderId="6" xfId="58" applyNumberFormat="1" applyFont="1" applyFill="1" applyBorder="1" applyAlignment="1">
      <alignment horizontal="center" vertical="center"/>
    </xf>
    <xf numFmtId="181" fontId="3" fillId="0" borderId="6" xfId="58" applyNumberFormat="1" applyFont="1" applyBorder="1" applyAlignment="1">
      <alignment horizontal="center" vertical="center" wrapText="1"/>
    </xf>
    <xf numFmtId="179" fontId="3" fillId="0" borderId="6" xfId="58" applyNumberFormat="1" applyFont="1" applyBorder="1" applyAlignment="1">
      <alignment horizontal="center" vertical="center"/>
    </xf>
    <xf numFmtId="181" fontId="5" fillId="0" borderId="6" xfId="58" applyNumberFormat="1" applyFont="1" applyBorder="1" applyAlignment="1">
      <alignment horizontal="center" vertical="center"/>
    </xf>
    <xf numFmtId="181" fontId="3" fillId="0" borderId="6" xfId="55" applyNumberFormat="1" applyFont="1" applyFill="1" applyBorder="1" applyAlignment="1">
      <alignment horizontal="center" vertical="center"/>
    </xf>
    <xf numFmtId="184" fontId="3" fillId="0" borderId="6" xfId="58" applyNumberFormat="1" applyFont="1" applyFill="1" applyBorder="1" applyAlignment="1">
      <alignment horizontal="center" vertical="center"/>
    </xf>
    <xf numFmtId="181" fontId="3" fillId="0" borderId="6" xfId="58" applyNumberFormat="1" applyFont="1" applyBorder="1" applyAlignment="1">
      <alignment horizontal="center" vertical="center" wrapText="1" shrinkToFit="1"/>
    </xf>
    <xf numFmtId="184" fontId="7" fillId="0" borderId="6" xfId="58" applyNumberFormat="1" applyFont="1" applyFill="1" applyBorder="1" applyAlignment="1">
      <alignment horizontal="center" vertical="center"/>
    </xf>
    <xf numFmtId="179" fontId="8" fillId="0" borderId="6" xfId="58" applyNumberFormat="1" applyFont="1" applyFill="1" applyBorder="1" applyAlignment="1" applyProtection="1">
      <alignment horizontal="center" vertical="center"/>
    </xf>
    <xf numFmtId="179" fontId="8" fillId="0" borderId="3" xfId="58" applyNumberFormat="1" applyFont="1" applyFill="1" applyBorder="1" applyAlignment="1" applyProtection="1">
      <alignment horizontal="center" vertical="center"/>
    </xf>
    <xf numFmtId="0" fontId="3" fillId="0" borderId="2" xfId="5" applyFont="1" applyFill="1" applyBorder="1" applyAlignment="1">
      <alignment horizontal="center" vertical="center"/>
    </xf>
    <xf numFmtId="181" fontId="3" fillId="0" borderId="6" xfId="58" applyNumberFormat="1" applyFont="1" applyFill="1" applyBorder="1" applyAlignment="1" applyProtection="1">
      <alignment horizontal="center" vertical="center"/>
    </xf>
    <xf numFmtId="181" fontId="3" fillId="2" borderId="6" xfId="58" applyNumberFormat="1" applyFont="1" applyFill="1" applyBorder="1" applyAlignment="1">
      <alignment horizontal="center" vertical="center"/>
    </xf>
    <xf numFmtId="184" fontId="7" fillId="2" borderId="6" xfId="58" applyNumberFormat="1" applyFont="1" applyFill="1" applyBorder="1" applyAlignment="1">
      <alignment horizontal="center" vertical="center"/>
    </xf>
    <xf numFmtId="0" fontId="7" fillId="2" borderId="6" xfId="58" applyNumberFormat="1" applyFont="1" applyFill="1" applyBorder="1" applyAlignment="1">
      <alignment horizontal="center" vertical="center"/>
    </xf>
    <xf numFmtId="177" fontId="7" fillId="2" borderId="6" xfId="58" applyNumberFormat="1" applyFont="1" applyFill="1" applyBorder="1" applyAlignment="1">
      <alignment horizontal="center" vertical="center"/>
    </xf>
    <xf numFmtId="181" fontId="8" fillId="0" borderId="6" xfId="58" applyNumberFormat="1" applyFont="1" applyBorder="1" applyAlignment="1">
      <alignment horizontal="center" vertical="center" wrapText="1"/>
    </xf>
    <xf numFmtId="0" fontId="3" fillId="0" borderId="6" xfId="58" applyFont="1" applyFill="1" applyBorder="1" applyAlignment="1">
      <alignment horizontal="center" vertical="center"/>
    </xf>
    <xf numFmtId="184" fontId="3" fillId="0" borderId="6" xfId="20" applyNumberFormat="1" applyFont="1" applyFill="1" applyBorder="1" applyAlignment="1">
      <alignment horizontal="center" vertical="center"/>
    </xf>
    <xf numFmtId="180" fontId="3" fillId="0" borderId="3" xfId="58" applyNumberFormat="1" applyFont="1" applyFill="1" applyBorder="1" applyAlignment="1" applyProtection="1">
      <alignment horizontal="center" vertical="center"/>
    </xf>
    <xf numFmtId="0" fontId="3" fillId="0" borderId="6" xfId="56" applyFont="1" applyFill="1" applyBorder="1" applyAlignment="1">
      <alignment horizontal="center" vertical="center"/>
    </xf>
    <xf numFmtId="177" fontId="3" fillId="0" borderId="6" xfId="58" applyNumberFormat="1" applyFont="1" applyFill="1" applyBorder="1" applyAlignment="1" applyProtection="1">
      <alignment horizontal="center" vertical="center"/>
    </xf>
    <xf numFmtId="4" fontId="11" fillId="0" borderId="6" xfId="0" applyNumberFormat="1" applyFont="1" applyBorder="1" applyAlignment="1">
      <alignment horizontal="center" vertical="center" wrapText="1"/>
    </xf>
    <xf numFmtId="180" fontId="3" fillId="0" borderId="6" xfId="20" applyNumberFormat="1" applyFont="1" applyBorder="1" applyAlignment="1">
      <alignment horizontal="center" vertical="center"/>
    </xf>
    <xf numFmtId="180" fontId="3" fillId="0" borderId="6" xfId="20" applyNumberFormat="1" applyFont="1" applyFill="1" applyBorder="1" applyAlignment="1">
      <alignment horizontal="center" vertical="center"/>
    </xf>
    <xf numFmtId="0" fontId="3" fillId="0" borderId="6" xfId="20" applyFont="1" applyFill="1" applyBorder="1" applyAlignment="1">
      <alignment horizontal="center" vertical="center"/>
    </xf>
    <xf numFmtId="176" fontId="3" fillId="0" borderId="6" xfId="20" applyNumberFormat="1" applyFont="1" applyFill="1" applyBorder="1" applyAlignment="1">
      <alignment horizontal="center" vertical="center"/>
    </xf>
    <xf numFmtId="176" fontId="3" fillId="0" borderId="6" xfId="58" applyNumberFormat="1" applyFont="1" applyFill="1" applyBorder="1" applyAlignment="1" applyProtection="1">
      <alignment horizontal="center" vertical="center"/>
    </xf>
    <xf numFmtId="0" fontId="3" fillId="0" borderId="6" xfId="0" applyFont="1" applyFill="1" applyBorder="1" applyAlignment="1">
      <alignment horizontal="center" vertical="center"/>
    </xf>
    <xf numFmtId="176" fontId="10" fillId="0" borderId="6" xfId="58" applyNumberFormat="1" applyFont="1" applyBorder="1" applyAlignment="1">
      <alignment horizontal="center" vertical="center" wrapText="1"/>
    </xf>
    <xf numFmtId="0" fontId="2" fillId="0" borderId="0" xfId="49">
      <alignment vertical="center"/>
    </xf>
    <xf numFmtId="0" fontId="2" fillId="0" borderId="0" xfId="49" applyFont="1">
      <alignment vertical="center"/>
    </xf>
    <xf numFmtId="180" fontId="2" fillId="0" borderId="0" xfId="49" applyNumberFormat="1">
      <alignment vertical="center"/>
    </xf>
    <xf numFmtId="185" fontId="6" fillId="2" borderId="6" xfId="58" applyNumberFormat="1" applyFont="1" applyFill="1" applyBorder="1" applyAlignment="1">
      <alignment horizontal="center" vertical="center"/>
    </xf>
    <xf numFmtId="176" fontId="3" fillId="0" borderId="6" xfId="58" applyNumberFormat="1" applyFont="1" applyFill="1" applyBorder="1" applyAlignment="1">
      <alignment horizontal="center" vertical="center" wrapText="1"/>
    </xf>
    <xf numFmtId="0" fontId="12" fillId="0" borderId="0" xfId="49" applyFont="1">
      <alignment vertical="center"/>
    </xf>
    <xf numFmtId="0" fontId="0" fillId="0" borderId="0" xfId="55" applyFont="1" applyFill="1" applyAlignment="1">
      <alignment vertical="center"/>
    </xf>
    <xf numFmtId="0" fontId="3" fillId="0" borderId="6" xfId="20" applyFont="1" applyBorder="1" applyAlignment="1">
      <alignment horizontal="center" vertical="center"/>
    </xf>
    <xf numFmtId="181" fontId="7" fillId="2" borderId="6" xfId="58" applyNumberFormat="1" applyFont="1" applyFill="1" applyBorder="1" applyAlignment="1">
      <alignment horizontal="center" vertical="center"/>
    </xf>
    <xf numFmtId="49" fontId="7" fillId="2" borderId="6" xfId="58" applyNumberFormat="1" applyFont="1" applyFill="1" applyBorder="1" applyAlignment="1">
      <alignment horizontal="center" vertical="center"/>
    </xf>
    <xf numFmtId="177" fontId="3" fillId="0" borderId="6" xfId="20" applyNumberFormat="1" applyFont="1" applyFill="1" applyBorder="1" applyAlignment="1">
      <alignment horizontal="center" vertical="center"/>
    </xf>
    <xf numFmtId="176" fontId="7" fillId="0" borderId="6" xfId="58" applyNumberFormat="1" applyFont="1" applyBorder="1" applyAlignment="1">
      <alignment horizontal="center" vertical="center"/>
    </xf>
    <xf numFmtId="177" fontId="7" fillId="0" borderId="6" xfId="58" applyNumberFormat="1" applyFont="1" applyBorder="1" applyAlignment="1">
      <alignment horizontal="center" vertical="center"/>
    </xf>
    <xf numFmtId="176" fontId="3" fillId="0" borderId="8" xfId="58" applyNumberFormat="1" applyFont="1" applyFill="1" applyBorder="1" applyAlignment="1">
      <alignment horizontal="center" vertical="center"/>
    </xf>
    <xf numFmtId="182" fontId="3" fillId="0" borderId="6" xfId="58" applyNumberFormat="1" applyFont="1" applyBorder="1" applyAlignment="1">
      <alignment horizontal="center" vertical="center"/>
    </xf>
    <xf numFmtId="180" fontId="3" fillId="0" borderId="6" xfId="13" applyNumberFormat="1" applyFont="1" applyBorder="1" applyAlignment="1">
      <alignment horizontal="center" vertical="center"/>
    </xf>
    <xf numFmtId="176" fontId="10" fillId="0" borderId="4" xfId="58" applyNumberFormat="1" applyFont="1" applyBorder="1" applyAlignment="1">
      <alignment horizontal="center" vertical="center" wrapText="1"/>
    </xf>
    <xf numFmtId="180" fontId="3" fillId="0" borderId="6" xfId="55" applyNumberFormat="1" applyFont="1" applyFill="1" applyBorder="1" applyAlignment="1">
      <alignment horizontal="center" vertical="center"/>
    </xf>
    <xf numFmtId="0" fontId="3" fillId="0" borderId="6" xfId="58" applyNumberFormat="1" applyFont="1" applyFill="1" applyBorder="1" applyAlignment="1">
      <alignment horizontal="center" vertical="center" wrapText="1" shrinkToFit="1"/>
    </xf>
    <xf numFmtId="0" fontId="3" fillId="0" borderId="0" xfId="58" applyFont="1" applyBorder="1" applyAlignment="1">
      <alignment horizontal="center" vertical="center"/>
    </xf>
    <xf numFmtId="176" fontId="3" fillId="0" borderId="0" xfId="58" applyNumberFormat="1" applyFont="1" applyBorder="1" applyAlignment="1">
      <alignment horizontal="center" vertical="center"/>
    </xf>
    <xf numFmtId="176" fontId="13" fillId="0" borderId="0" xfId="49" applyNumberFormat="1" applyFont="1" applyAlignment="1">
      <alignment horizontal="center" vertical="center"/>
    </xf>
    <xf numFmtId="176" fontId="14" fillId="0" borderId="0" xfId="49" applyNumberFormat="1" applyFont="1" applyAlignment="1">
      <alignment horizontal="left" vertical="center"/>
    </xf>
    <xf numFmtId="176" fontId="2" fillId="0" borderId="0" xfId="49" applyNumberFormat="1">
      <alignment vertical="center"/>
    </xf>
    <xf numFmtId="0" fontId="3" fillId="0" borderId="0" xfId="49" applyFont="1">
      <alignment vertical="center"/>
    </xf>
    <xf numFmtId="176" fontId="3" fillId="0" borderId="0" xfId="49" applyNumberFormat="1" applyFont="1">
      <alignment vertical="center"/>
    </xf>
    <xf numFmtId="180" fontId="3" fillId="0" borderId="0" xfId="49" applyNumberFormat="1" applyFont="1">
      <alignment vertical="center"/>
    </xf>
    <xf numFmtId="180" fontId="3" fillId="0" borderId="0" xfId="49" applyNumberFormat="1" applyFont="1" applyAlignment="1">
      <alignment horizontal="center" vertical="center"/>
    </xf>
    <xf numFmtId="176" fontId="15" fillId="0" borderId="0" xfId="49" applyNumberFormat="1" applyFont="1" applyAlignment="1">
      <alignment horizontal="center" vertical="center"/>
    </xf>
    <xf numFmtId="177" fontId="3" fillId="0" borderId="6" xfId="59" applyNumberFormat="1" applyFont="1" applyFill="1" applyBorder="1" applyAlignment="1">
      <alignment horizontal="center" vertical="center"/>
    </xf>
    <xf numFmtId="0" fontId="3" fillId="0" borderId="6" xfId="34" applyFont="1" applyFill="1" applyBorder="1" applyAlignment="1">
      <alignment horizontal="center" vertical="center"/>
    </xf>
    <xf numFmtId="176" fontId="3" fillId="0" borderId="2" xfId="58" applyNumberFormat="1" applyFont="1" applyFill="1" applyBorder="1" applyAlignment="1" applyProtection="1">
      <alignment horizontal="center" vertical="center"/>
    </xf>
    <xf numFmtId="181" fontId="10" fillId="0" borderId="6" xfId="58" applyNumberFormat="1" applyFont="1" applyBorder="1" applyAlignment="1">
      <alignment horizontal="center" vertical="center" wrapText="1"/>
    </xf>
    <xf numFmtId="0" fontId="5" fillId="0" borderId="6" xfId="0" applyNumberFormat="1" applyFont="1" applyFill="1" applyBorder="1" applyAlignment="1">
      <alignment horizontal="center" vertical="center"/>
    </xf>
    <xf numFmtId="179" fontId="3" fillId="0" borderId="6" xfId="60" applyNumberFormat="1" applyFont="1" applyFill="1" applyBorder="1" applyAlignment="1" applyProtection="1">
      <alignment horizontal="center" vertical="center"/>
    </xf>
    <xf numFmtId="181" fontId="10" fillId="0" borderId="6" xfId="58" applyNumberFormat="1" applyFont="1" applyFill="1" applyBorder="1" applyAlignment="1" applyProtection="1">
      <alignment horizontal="center" vertical="center"/>
    </xf>
    <xf numFmtId="181" fontId="3" fillId="0" borderId="0" xfId="58" applyNumberFormat="1" applyFont="1" applyBorder="1" applyAlignment="1">
      <alignment horizontal="center" vertical="center"/>
    </xf>
    <xf numFmtId="180" fontId="3" fillId="0" borderId="4" xfId="58" applyNumberFormat="1" applyFont="1" applyFill="1" applyBorder="1" applyAlignment="1" applyProtection="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1" fillId="0" borderId="0" xfId="55" applyFont="1" applyBorder="1" applyAlignment="1">
      <alignment horizontal="center" vertical="center"/>
    </xf>
    <xf numFmtId="0" fontId="3" fillId="0" borderId="1" xfId="55" applyFont="1" applyBorder="1" applyAlignment="1">
      <alignment vertical="center"/>
    </xf>
    <xf numFmtId="0" fontId="2" fillId="0" borderId="6" xfId="55" applyBorder="1" applyAlignment="1">
      <alignment horizontal="center" vertical="center"/>
    </xf>
    <xf numFmtId="0" fontId="3" fillId="0" borderId="6" xfId="55" applyFont="1" applyBorder="1" applyAlignment="1">
      <alignment horizontal="center" vertical="center"/>
    </xf>
    <xf numFmtId="0" fontId="3" fillId="0" borderId="2" xfId="55" applyFont="1" applyBorder="1" applyAlignment="1">
      <alignment horizontal="center" vertical="center"/>
    </xf>
    <xf numFmtId="0" fontId="3" fillId="0" borderId="2" xfId="55" applyFont="1" applyBorder="1" applyAlignment="1">
      <alignment horizontal="center" vertical="center" wrapText="1"/>
    </xf>
    <xf numFmtId="0" fontId="3" fillId="0" borderId="6" xfId="55" applyFont="1" applyBorder="1" applyAlignment="1">
      <alignment horizontal="center" vertical="center" wrapText="1"/>
    </xf>
    <xf numFmtId="0" fontId="3" fillId="0" borderId="8" xfId="55" applyFont="1" applyBorder="1" applyAlignment="1">
      <alignment horizontal="center" vertical="center"/>
    </xf>
    <xf numFmtId="0" fontId="3" fillId="0" borderId="8" xfId="55" applyFont="1" applyBorder="1" applyAlignment="1">
      <alignment horizontal="center" vertical="center" wrapText="1"/>
    </xf>
    <xf numFmtId="0" fontId="3" fillId="0" borderId="3" xfId="55" applyFont="1" applyBorder="1" applyAlignment="1">
      <alignment horizontal="center" vertical="center" wrapText="1"/>
    </xf>
    <xf numFmtId="0" fontId="3" fillId="0" borderId="4" xfId="55" applyFont="1" applyBorder="1" applyAlignment="1">
      <alignment horizontal="center" vertical="center" wrapText="1"/>
    </xf>
    <xf numFmtId="0" fontId="3" fillId="0" borderId="5" xfId="55" applyFont="1" applyBorder="1" applyAlignment="1">
      <alignment horizontal="center" vertical="center"/>
    </xf>
    <xf numFmtId="0" fontId="3" fillId="0" borderId="5" xfId="55" applyFont="1" applyBorder="1" applyAlignment="1">
      <alignment horizontal="center" vertical="center" wrapText="1"/>
    </xf>
    <xf numFmtId="180" fontId="3" fillId="0" borderId="6" xfId="55" applyNumberFormat="1" applyFont="1" applyBorder="1">
      <alignment vertical="center"/>
    </xf>
    <xf numFmtId="180" fontId="3" fillId="0" borderId="6" xfId="55" applyNumberFormat="1" applyFont="1" applyBorder="1" applyAlignment="1">
      <alignment horizontal="center" vertical="center"/>
    </xf>
    <xf numFmtId="179" fontId="3" fillId="0" borderId="6" xfId="55" applyNumberFormat="1" applyFont="1" applyBorder="1" applyAlignment="1">
      <alignment horizontal="center" vertical="center"/>
    </xf>
    <xf numFmtId="180" fontId="3" fillId="3" borderId="6" xfId="0" applyNumberFormat="1" applyFont="1" applyFill="1" applyBorder="1" applyAlignment="1">
      <alignment horizontal="center" vertical="center"/>
    </xf>
    <xf numFmtId="179" fontId="3" fillId="3" borderId="6" xfId="0" applyNumberFormat="1" applyFont="1" applyFill="1" applyBorder="1" applyAlignment="1">
      <alignment horizontal="center" vertical="center"/>
    </xf>
    <xf numFmtId="0" fontId="3" fillId="3" borderId="6" xfId="0" applyFont="1" applyFill="1" applyBorder="1" applyAlignment="1">
      <alignment horizontal="center" vertical="center"/>
    </xf>
    <xf numFmtId="180" fontId="3" fillId="0" borderId="6" xfId="55" applyNumberFormat="1" applyFont="1" applyBorder="1" applyAlignment="1">
      <alignment horizontal="center" vertical="center" wrapText="1"/>
    </xf>
    <xf numFmtId="0" fontId="1" fillId="0" borderId="1" xfId="55" applyFont="1" applyBorder="1" applyAlignment="1">
      <alignment horizontal="center" vertical="center"/>
    </xf>
    <xf numFmtId="180" fontId="3" fillId="3" borderId="6" xfId="55" applyNumberFormat="1" applyFont="1" applyFill="1" applyBorder="1" applyAlignment="1">
      <alignment horizontal="center" vertical="center"/>
    </xf>
    <xf numFmtId="0" fontId="3" fillId="3" borderId="6" xfId="55" applyFont="1" applyFill="1" applyBorder="1" applyAlignment="1">
      <alignment horizontal="center" vertical="center"/>
    </xf>
    <xf numFmtId="180" fontId="3" fillId="0" borderId="6"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179" fontId="3" fillId="0" borderId="6" xfId="0" applyNumberFormat="1" applyFont="1" applyFill="1" applyBorder="1" applyAlignment="1">
      <alignment horizontal="center" vertical="center"/>
    </xf>
    <xf numFmtId="0" fontId="3" fillId="0" borderId="6" xfId="55" applyFont="1" applyBorder="1">
      <alignment vertical="center"/>
    </xf>
    <xf numFmtId="186" fontId="3" fillId="0" borderId="6" xfId="55" applyNumberFormat="1" applyFont="1" applyBorder="1" applyAlignment="1">
      <alignment horizontal="center" vertical="center"/>
    </xf>
    <xf numFmtId="184" fontId="3" fillId="0" borderId="6" xfId="55" applyNumberFormat="1" applyFont="1" applyBorder="1" applyAlignment="1">
      <alignment horizontal="center" vertical="center"/>
    </xf>
    <xf numFmtId="187" fontId="3" fillId="3" borderId="6" xfId="0" applyNumberFormat="1" applyFont="1" applyFill="1" applyBorder="1" applyAlignment="1">
      <alignment horizontal="center" vertical="center"/>
    </xf>
    <xf numFmtId="178" fontId="3" fillId="0" borderId="6" xfId="55" applyNumberFormat="1" applyFont="1" applyBorder="1" applyAlignment="1">
      <alignment horizontal="center" vertical="center"/>
    </xf>
    <xf numFmtId="0" fontId="3" fillId="0" borderId="9" xfId="55" applyFont="1" applyBorder="1" applyAlignment="1">
      <alignment horizontal="center" vertical="center" wrapText="1"/>
    </xf>
    <xf numFmtId="0" fontId="3" fillId="0" borderId="10" xfId="55" applyFont="1" applyBorder="1" applyAlignment="1">
      <alignment horizontal="center" vertical="center" wrapText="1"/>
    </xf>
    <xf numFmtId="0" fontId="3" fillId="0" borderId="11" xfId="55" applyFont="1" applyBorder="1" applyAlignment="1">
      <alignment horizontal="center" vertical="center" wrapText="1"/>
    </xf>
    <xf numFmtId="0" fontId="3" fillId="0" borderId="12" xfId="55" applyFont="1" applyBorder="1" applyAlignment="1">
      <alignment horizontal="center" vertical="center" wrapText="1"/>
    </xf>
    <xf numFmtId="2" fontId="7" fillId="0" borderId="6" xfId="0" applyNumberFormat="1" applyFont="1" applyFill="1" applyBorder="1" applyAlignment="1">
      <alignment horizontal="center" vertical="center"/>
    </xf>
    <xf numFmtId="180" fontId="5" fillId="0" borderId="6" xfId="0" applyNumberFormat="1" applyFont="1" applyFill="1" applyBorder="1" applyAlignment="1">
      <alignment horizontal="center" vertical="center"/>
    </xf>
    <xf numFmtId="0" fontId="2" fillId="0" borderId="0" xfId="55">
      <alignment vertical="center"/>
    </xf>
    <xf numFmtId="0" fontId="3" fillId="0" borderId="0" xfId="55" applyFont="1" applyAlignment="1">
      <alignment horizontal="center" vertical="center"/>
    </xf>
    <xf numFmtId="179" fontId="3" fillId="0" borderId="6" xfId="49" applyNumberFormat="1" applyFont="1" applyBorder="1" applyAlignment="1">
      <alignment horizontal="center" vertical="center"/>
    </xf>
    <xf numFmtId="187" fontId="3" fillId="0" borderId="6" xfId="55" applyNumberFormat="1" applyFont="1" applyBorder="1" applyAlignment="1">
      <alignment horizontal="center" vertical="center"/>
    </xf>
    <xf numFmtId="0" fontId="2" fillId="0" borderId="0" xfId="55" applyFont="1" applyAlignment="1">
      <alignment horizontal="center" vertical="center"/>
    </xf>
    <xf numFmtId="43" fontId="16" fillId="0" borderId="0" xfId="55" applyNumberFormat="1" applyFont="1" applyAlignment="1">
      <alignment horizontal="center" vertical="center"/>
    </xf>
    <xf numFmtId="0" fontId="3" fillId="0" borderId="0" xfId="55" applyFont="1" applyAlignment="1">
      <alignment vertical="center"/>
    </xf>
    <xf numFmtId="180" fontId="3" fillId="0" borderId="0" xfId="55" applyNumberFormat="1" applyFont="1" applyAlignment="1">
      <alignment vertical="center"/>
    </xf>
    <xf numFmtId="180" fontId="3" fillId="0" borderId="0" xfId="55" applyNumberFormat="1" applyFont="1">
      <alignment vertical="center"/>
    </xf>
    <xf numFmtId="0" fontId="2" fillId="0" borderId="0" xfId="55" applyAlignment="1">
      <alignment vertical="center"/>
    </xf>
    <xf numFmtId="43" fontId="0" fillId="0" borderId="0" xfId="0" applyNumberFormat="1" applyFill="1" applyAlignment="1">
      <alignment horizontal="center" vertical="center"/>
    </xf>
    <xf numFmtId="184" fontId="3" fillId="0" borderId="6" xfId="49" applyNumberFormat="1" applyFont="1" applyFill="1" applyBorder="1" applyAlignment="1">
      <alignment horizontal="center" vertical="center"/>
    </xf>
    <xf numFmtId="177" fontId="3" fillId="0" borderId="6" xfId="49" applyNumberFormat="1" applyFont="1" applyFill="1" applyBorder="1" applyAlignment="1">
      <alignment horizontal="center" vertical="center"/>
    </xf>
    <xf numFmtId="2" fontId="3" fillId="0" borderId="6" xfId="55" applyNumberFormat="1" applyFont="1" applyBorder="1" applyAlignment="1">
      <alignment horizontal="center" vertical="center"/>
    </xf>
    <xf numFmtId="184" fontId="3" fillId="0" borderId="6" xfId="49" applyNumberFormat="1" applyFont="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常规_县域寿险数据表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县域寿险数据表_14"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3 2 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_县域寿险数据表_16" xfId="29"/>
    <cellStyle name="检查单元格" xfId="30" builtinId="23"/>
    <cellStyle name="20% - 强调文字颜色 6" xfId="31" builtinId="50"/>
    <cellStyle name="强调文字颜色 2" xfId="32" builtinId="33"/>
    <cellStyle name="链接单元格" xfId="33" builtinId="24"/>
    <cellStyle name="常规_县域寿险数据表_8"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_县域寿险数据表_9" xfId="56"/>
    <cellStyle name="常规_县域寿险数据表_15" xfId="57"/>
    <cellStyle name="常规_Sheet1" xfId="58"/>
    <cellStyle name="常规 3" xfId="59"/>
    <cellStyle name="常规 2 4" xfId="60"/>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02"/>
  <sheetViews>
    <sheetView tabSelected="1" topLeftCell="A7" workbookViewId="0">
      <selection activeCell="H18" sqref="H18"/>
    </sheetView>
  </sheetViews>
  <sheetFormatPr defaultColWidth="9" defaultRowHeight="14.4"/>
  <cols>
    <col min="1" max="1" width="9" style="144" customWidth="1"/>
    <col min="2" max="2" width="10.25" style="144" customWidth="1"/>
    <col min="3" max="4" width="9" style="144"/>
    <col min="5" max="5" width="9.87962962962963" style="144" customWidth="1"/>
    <col min="6" max="6" width="10.8796296296296" style="144" customWidth="1"/>
    <col min="7" max="7" width="9" style="144"/>
    <col min="8" max="8" width="9.62962962962963" style="144"/>
    <col min="9" max="9" width="10.1296296296296" style="144" customWidth="1"/>
    <col min="10" max="12" width="9" style="144"/>
    <col min="13" max="13" width="10" style="144" customWidth="1"/>
    <col min="14" max="14" width="10.5" style="144" customWidth="1"/>
    <col min="15" max="17" width="9" style="144"/>
    <col min="18" max="19" width="9.66666666666667" style="144"/>
    <col min="20" max="20" width="11.1296296296296" style="144" customWidth="1"/>
    <col min="21" max="21" width="9.5" style="144" customWidth="1"/>
    <col min="22" max="23" width="9.62962962962963" style="144"/>
    <col min="24" max="24" width="10.3796296296296" style="144" customWidth="1"/>
    <col min="25" max="25" width="9.5" style="144" customWidth="1"/>
    <col min="26" max="26" width="9.66666666666667" style="144"/>
    <col min="27" max="16384" width="9" style="144"/>
  </cols>
  <sheetData>
    <row r="1" s="144" customFormat="1" ht="20.4" spans="1:26">
      <c r="A1" s="146" t="s">
        <v>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row>
    <row r="2" s="144" customFormat="1" spans="1:26">
      <c r="A2" s="147" t="s">
        <v>1</v>
      </c>
      <c r="B2" s="147"/>
      <c r="C2" s="147"/>
      <c r="D2" s="147"/>
      <c r="E2" s="147"/>
      <c r="F2" s="147"/>
      <c r="G2" s="147"/>
      <c r="H2" s="147"/>
      <c r="I2" s="147"/>
      <c r="J2" s="147"/>
      <c r="K2" s="147"/>
      <c r="L2" s="147"/>
      <c r="M2" s="147"/>
      <c r="N2" s="147"/>
      <c r="O2" s="147"/>
      <c r="P2" s="147"/>
      <c r="Q2" s="147"/>
      <c r="R2" s="147"/>
      <c r="S2" s="147"/>
      <c r="T2" s="147"/>
      <c r="U2" s="147"/>
      <c r="V2" s="147"/>
      <c r="W2" s="147"/>
      <c r="X2" s="147"/>
      <c r="Y2" s="147"/>
      <c r="Z2" s="147"/>
    </row>
    <row r="3" s="144" customFormat="1" spans="1:26">
      <c r="A3" s="148" t="s">
        <v>2</v>
      </c>
      <c r="B3" s="149" t="s">
        <v>3</v>
      </c>
      <c r="C3" s="150" t="s">
        <v>4</v>
      </c>
      <c r="D3" s="151" t="s">
        <v>5</v>
      </c>
      <c r="E3" s="152" t="s">
        <v>6</v>
      </c>
      <c r="F3" s="152"/>
      <c r="G3" s="152"/>
      <c r="H3" s="152"/>
      <c r="I3" s="152"/>
      <c r="J3" s="152"/>
      <c r="K3" s="152"/>
      <c r="L3" s="152"/>
      <c r="M3" s="152"/>
      <c r="N3" s="152"/>
      <c r="O3" s="149" t="s">
        <v>7</v>
      </c>
      <c r="P3" s="149"/>
      <c r="Q3" s="151" t="s">
        <v>8</v>
      </c>
      <c r="R3" s="151" t="s">
        <v>9</v>
      </c>
      <c r="S3" s="151" t="s">
        <v>10</v>
      </c>
      <c r="T3" s="178" t="s">
        <v>11</v>
      </c>
      <c r="U3" s="179"/>
      <c r="V3" s="151" t="s">
        <v>12</v>
      </c>
      <c r="W3" s="152" t="s">
        <v>13</v>
      </c>
      <c r="X3" s="152" t="s">
        <v>14</v>
      </c>
      <c r="Y3" s="152" t="s">
        <v>15</v>
      </c>
      <c r="Z3" s="152" t="s">
        <v>16</v>
      </c>
    </row>
    <row r="4" s="144" customFormat="1" spans="1:26">
      <c r="A4" s="148"/>
      <c r="B4" s="149"/>
      <c r="C4" s="153"/>
      <c r="D4" s="154"/>
      <c r="E4" s="152" t="s">
        <v>17</v>
      </c>
      <c r="F4" s="152"/>
      <c r="G4" s="155" t="s">
        <v>18</v>
      </c>
      <c r="H4" s="156"/>
      <c r="I4" s="149" t="s">
        <v>19</v>
      </c>
      <c r="J4" s="149"/>
      <c r="K4" s="149" t="s">
        <v>20</v>
      </c>
      <c r="L4" s="149"/>
      <c r="M4" s="149" t="s">
        <v>21</v>
      </c>
      <c r="N4" s="149"/>
      <c r="O4" s="149"/>
      <c r="P4" s="149"/>
      <c r="Q4" s="154"/>
      <c r="R4" s="154"/>
      <c r="S4" s="158"/>
      <c r="T4" s="180"/>
      <c r="U4" s="181"/>
      <c r="V4" s="154"/>
      <c r="W4" s="152"/>
      <c r="X4" s="152"/>
      <c r="Y4" s="152"/>
      <c r="Z4" s="152"/>
    </row>
    <row r="5" s="144" customFormat="1" ht="24" spans="1:26">
      <c r="A5" s="148"/>
      <c r="B5" s="149"/>
      <c r="C5" s="157"/>
      <c r="D5" s="158"/>
      <c r="E5" s="152" t="s">
        <v>22</v>
      </c>
      <c r="F5" s="149" t="s">
        <v>23</v>
      </c>
      <c r="G5" s="152" t="s">
        <v>22</v>
      </c>
      <c r="H5" s="149" t="s">
        <v>23</v>
      </c>
      <c r="I5" s="152" t="s">
        <v>22</v>
      </c>
      <c r="J5" s="149" t="s">
        <v>23</v>
      </c>
      <c r="K5" s="152" t="s">
        <v>22</v>
      </c>
      <c r="L5" s="160" t="s">
        <v>23</v>
      </c>
      <c r="M5" s="152" t="s">
        <v>22</v>
      </c>
      <c r="N5" s="149" t="s">
        <v>23</v>
      </c>
      <c r="O5" s="152" t="s">
        <v>24</v>
      </c>
      <c r="P5" s="149" t="s">
        <v>23</v>
      </c>
      <c r="Q5" s="158"/>
      <c r="R5" s="158"/>
      <c r="S5" s="152" t="s">
        <v>23</v>
      </c>
      <c r="T5" s="152" t="s">
        <v>25</v>
      </c>
      <c r="U5" s="152" t="s">
        <v>23</v>
      </c>
      <c r="V5" s="158"/>
      <c r="W5" s="152"/>
      <c r="X5" s="152"/>
      <c r="Y5" s="152"/>
      <c r="Z5" s="152"/>
    </row>
    <row r="6" s="144" customFormat="1" spans="1:26">
      <c r="A6" s="149" t="s">
        <v>26</v>
      </c>
      <c r="B6" s="159">
        <f t="shared" ref="B6:B14" si="0">N6+P6+Q6+R6+S6+U6+V6</f>
        <v>36683.115397</v>
      </c>
      <c r="C6" s="159">
        <f>B6/B14*100</f>
        <v>50.5527216456821</v>
      </c>
      <c r="D6" s="160">
        <v>11.1939444613019</v>
      </c>
      <c r="E6" s="161">
        <v>58022</v>
      </c>
      <c r="F6" s="160">
        <v>22692.458828</v>
      </c>
      <c r="G6" s="161">
        <v>2741</v>
      </c>
      <c r="H6" s="160">
        <v>905.107329</v>
      </c>
      <c r="I6" s="161">
        <v>57762</v>
      </c>
      <c r="J6" s="160">
        <v>698.14014</v>
      </c>
      <c r="K6" s="161">
        <v>4596</v>
      </c>
      <c r="L6" s="160">
        <v>274.3991</v>
      </c>
      <c r="M6" s="161">
        <v>123121</v>
      </c>
      <c r="N6" s="160">
        <v>24570.105397</v>
      </c>
      <c r="O6" s="149">
        <v>98</v>
      </c>
      <c r="P6" s="160">
        <v>287.34</v>
      </c>
      <c r="Q6" s="149">
        <v>86.17</v>
      </c>
      <c r="R6" s="149">
        <v>1570.86</v>
      </c>
      <c r="S6" s="160">
        <v>5332.67</v>
      </c>
      <c r="T6" s="161">
        <v>1080412</v>
      </c>
      <c r="U6" s="160">
        <v>2622.59</v>
      </c>
      <c r="V6" s="160">
        <v>2213.38</v>
      </c>
      <c r="W6" s="149">
        <v>40471</v>
      </c>
      <c r="X6" s="160">
        <v>16869.877755</v>
      </c>
      <c r="Y6" s="160">
        <v>4103.5671906</v>
      </c>
      <c r="Z6" s="160">
        <v>1964.07074</v>
      </c>
    </row>
    <row r="7" s="144" customFormat="1" spans="1:26">
      <c r="A7" s="149" t="s">
        <v>27</v>
      </c>
      <c r="B7" s="159">
        <f t="shared" si="0"/>
        <v>11684.67</v>
      </c>
      <c r="C7" s="159">
        <f>B7/B14*100</f>
        <v>16.1025546396193</v>
      </c>
      <c r="D7" s="160">
        <v>1.21390823186392</v>
      </c>
      <c r="E7" s="149">
        <v>46270</v>
      </c>
      <c r="F7" s="149">
        <v>9293.23</v>
      </c>
      <c r="G7" s="161">
        <v>4882</v>
      </c>
      <c r="H7" s="149">
        <v>873.18</v>
      </c>
      <c r="I7" s="149">
        <v>15978</v>
      </c>
      <c r="J7" s="149">
        <v>191.65</v>
      </c>
      <c r="K7" s="149">
        <v>0</v>
      </c>
      <c r="L7" s="149">
        <v>0</v>
      </c>
      <c r="M7" s="149">
        <v>67130</v>
      </c>
      <c r="N7" s="149">
        <v>10358.06</v>
      </c>
      <c r="O7" s="149">
        <v>598</v>
      </c>
      <c r="P7" s="149">
        <v>319.28</v>
      </c>
      <c r="Q7" s="149">
        <v>5.51</v>
      </c>
      <c r="R7" s="149">
        <v>281.5</v>
      </c>
      <c r="S7" s="149">
        <v>0</v>
      </c>
      <c r="T7" s="161">
        <v>0</v>
      </c>
      <c r="U7" s="149">
        <v>0</v>
      </c>
      <c r="V7" s="149">
        <v>720.32</v>
      </c>
      <c r="W7" s="149">
        <v>10050</v>
      </c>
      <c r="X7" s="149">
        <v>6075.88</v>
      </c>
      <c r="Y7" s="177">
        <v>1657</v>
      </c>
      <c r="Z7" s="177">
        <v>865</v>
      </c>
    </row>
    <row r="8" s="144" customFormat="1" spans="1:26">
      <c r="A8" s="149" t="s">
        <v>28</v>
      </c>
      <c r="B8" s="159">
        <f t="shared" si="0"/>
        <v>6319.9</v>
      </c>
      <c r="C8" s="159">
        <f>B8/B14*100</f>
        <v>8.70940600521282</v>
      </c>
      <c r="D8" s="160">
        <v>-9.71</v>
      </c>
      <c r="E8" s="149">
        <v>6043</v>
      </c>
      <c r="F8" s="149">
        <v>2949.39</v>
      </c>
      <c r="G8" s="161">
        <v>943</v>
      </c>
      <c r="H8" s="149">
        <v>314.59</v>
      </c>
      <c r="I8" s="149">
        <v>15822</v>
      </c>
      <c r="J8" s="149">
        <v>189.84</v>
      </c>
      <c r="K8" s="149">
        <v>184</v>
      </c>
      <c r="L8" s="149">
        <v>20.6</v>
      </c>
      <c r="M8" s="149">
        <v>22992</v>
      </c>
      <c r="N8" s="149">
        <v>3474.42</v>
      </c>
      <c r="O8" s="149">
        <v>37</v>
      </c>
      <c r="P8" s="149">
        <v>29.81</v>
      </c>
      <c r="Q8" s="149">
        <v>6.21</v>
      </c>
      <c r="R8" s="149">
        <v>356.88</v>
      </c>
      <c r="S8" s="149">
        <v>1696.65</v>
      </c>
      <c r="T8" s="161">
        <v>0</v>
      </c>
      <c r="U8" s="149">
        <v>0</v>
      </c>
      <c r="V8" s="160">
        <v>755.93</v>
      </c>
      <c r="W8" s="149">
        <v>7545</v>
      </c>
      <c r="X8" s="149">
        <v>3393.24</v>
      </c>
      <c r="Y8" s="149">
        <v>493.59</v>
      </c>
      <c r="Z8" s="149">
        <v>258.13</v>
      </c>
    </row>
    <row r="9" s="144" customFormat="1" spans="1:26">
      <c r="A9" s="149" t="s">
        <v>29</v>
      </c>
      <c r="B9" s="159">
        <f t="shared" si="0"/>
        <v>3000.86</v>
      </c>
      <c r="C9" s="159">
        <f>B9/B14*100</f>
        <v>4.13546228655563</v>
      </c>
      <c r="D9" s="162">
        <v>45.3236155839125</v>
      </c>
      <c r="E9" s="163">
        <v>4693</v>
      </c>
      <c r="F9" s="162">
        <v>1296.49</v>
      </c>
      <c r="G9" s="164">
        <v>6857</v>
      </c>
      <c r="H9" s="162">
        <v>1574.98</v>
      </c>
      <c r="I9" s="164">
        <v>31</v>
      </c>
      <c r="J9" s="162">
        <v>0.51</v>
      </c>
      <c r="K9" s="164">
        <v>0</v>
      </c>
      <c r="L9" s="162">
        <v>0</v>
      </c>
      <c r="M9" s="176">
        <v>11572</v>
      </c>
      <c r="N9" s="162">
        <v>2871.98</v>
      </c>
      <c r="O9" s="164">
        <v>8</v>
      </c>
      <c r="P9" s="162">
        <v>3.49</v>
      </c>
      <c r="Q9" s="162">
        <v>11.74</v>
      </c>
      <c r="R9" s="162">
        <v>1.78</v>
      </c>
      <c r="S9" s="162">
        <v>0</v>
      </c>
      <c r="T9" s="164">
        <v>0</v>
      </c>
      <c r="U9" s="162">
        <v>0</v>
      </c>
      <c r="V9" s="162">
        <v>111.87</v>
      </c>
      <c r="W9" s="164">
        <v>2594</v>
      </c>
      <c r="X9" s="162">
        <v>1307.49</v>
      </c>
      <c r="Y9" s="183">
        <v>388.11</v>
      </c>
      <c r="Z9" s="183">
        <v>278.46</v>
      </c>
    </row>
    <row r="10" s="144" customFormat="1" spans="1:26">
      <c r="A10" s="149" t="s">
        <v>30</v>
      </c>
      <c r="B10" s="159">
        <f t="shared" si="0"/>
        <v>9246.486686</v>
      </c>
      <c r="C10" s="159">
        <f>B10/B14*100</f>
        <v>12.7425128040268</v>
      </c>
      <c r="D10" s="160">
        <v>4.68646901451163</v>
      </c>
      <c r="E10" s="149">
        <v>14514</v>
      </c>
      <c r="F10" s="160">
        <v>3456.437208</v>
      </c>
      <c r="G10" s="161">
        <v>25022</v>
      </c>
      <c r="H10" s="160">
        <v>4084.372055</v>
      </c>
      <c r="I10" s="149">
        <v>92</v>
      </c>
      <c r="J10" s="149">
        <v>1.32</v>
      </c>
      <c r="K10" s="149">
        <v>0</v>
      </c>
      <c r="L10" s="149">
        <v>0</v>
      </c>
      <c r="M10" s="149">
        <v>39628</v>
      </c>
      <c r="N10" s="160">
        <v>7542.129263</v>
      </c>
      <c r="O10" s="149">
        <v>247</v>
      </c>
      <c r="P10" s="160">
        <v>94.556615</v>
      </c>
      <c r="Q10" s="149">
        <v>15.21</v>
      </c>
      <c r="R10" s="160">
        <v>334.197578</v>
      </c>
      <c r="S10" s="160">
        <v>1128.18</v>
      </c>
      <c r="T10" s="161">
        <v>0</v>
      </c>
      <c r="U10" s="149">
        <v>0</v>
      </c>
      <c r="V10" s="160">
        <v>132.21323</v>
      </c>
      <c r="W10" s="149">
        <v>2542</v>
      </c>
      <c r="X10" s="160">
        <v>3474.234739</v>
      </c>
      <c r="Y10" s="160">
        <v>1024.032461</v>
      </c>
      <c r="Z10" s="160">
        <v>510.781</v>
      </c>
    </row>
    <row r="11" s="144" customFormat="1" spans="1:26">
      <c r="A11" s="149" t="s">
        <v>31</v>
      </c>
      <c r="B11" s="159">
        <f t="shared" si="0"/>
        <v>2354.474</v>
      </c>
      <c r="C11" s="159">
        <f>B11/B14*100</f>
        <v>3.24468266819371</v>
      </c>
      <c r="D11" s="160">
        <v>24.6624097253108</v>
      </c>
      <c r="E11" s="149">
        <v>4799</v>
      </c>
      <c r="F11" s="160">
        <v>2086.24</v>
      </c>
      <c r="G11" s="161">
        <v>457</v>
      </c>
      <c r="H11" s="160">
        <v>197.69</v>
      </c>
      <c r="I11" s="149">
        <v>123</v>
      </c>
      <c r="J11" s="149">
        <v>1.474</v>
      </c>
      <c r="K11" s="149">
        <v>0</v>
      </c>
      <c r="L11" s="149">
        <v>0</v>
      </c>
      <c r="M11" s="149">
        <v>5379</v>
      </c>
      <c r="N11" s="160">
        <v>2285.404</v>
      </c>
      <c r="O11" s="149">
        <v>7</v>
      </c>
      <c r="P11" s="149">
        <v>18.64</v>
      </c>
      <c r="Q11" s="149">
        <v>0</v>
      </c>
      <c r="R11" s="149">
        <v>25.22</v>
      </c>
      <c r="S11" s="149">
        <v>0</v>
      </c>
      <c r="T11" s="161">
        <v>0</v>
      </c>
      <c r="U11" s="149">
        <v>0</v>
      </c>
      <c r="V11" s="149">
        <v>25.21</v>
      </c>
      <c r="W11" s="149">
        <v>2276</v>
      </c>
      <c r="X11" s="149">
        <v>1024.2</v>
      </c>
      <c r="Y11" s="149">
        <v>256.34</v>
      </c>
      <c r="Z11" s="149">
        <v>141.72</v>
      </c>
    </row>
    <row r="12" s="144" customFormat="1" spans="1:26">
      <c r="A12" s="149" t="s">
        <v>32</v>
      </c>
      <c r="B12" s="159">
        <f t="shared" si="0"/>
        <v>651.36</v>
      </c>
      <c r="C12" s="159">
        <f>B12/B14*100</f>
        <v>0.897634249838672</v>
      </c>
      <c r="D12" s="160">
        <v>16.0035618878005</v>
      </c>
      <c r="E12" s="149">
        <v>167</v>
      </c>
      <c r="F12" s="160">
        <v>72.36</v>
      </c>
      <c r="G12" s="161">
        <v>0</v>
      </c>
      <c r="H12" s="160">
        <v>0</v>
      </c>
      <c r="I12" s="149">
        <v>0</v>
      </c>
      <c r="J12" s="149">
        <v>0</v>
      </c>
      <c r="K12" s="149">
        <v>0</v>
      </c>
      <c r="L12" s="149">
        <v>0</v>
      </c>
      <c r="M12" s="149">
        <v>167</v>
      </c>
      <c r="N12" s="160">
        <v>72.36</v>
      </c>
      <c r="O12" s="149">
        <v>0</v>
      </c>
      <c r="P12" s="149">
        <v>0</v>
      </c>
      <c r="Q12" s="149">
        <v>0</v>
      </c>
      <c r="R12" s="149">
        <v>0</v>
      </c>
      <c r="S12" s="160">
        <v>579</v>
      </c>
      <c r="T12" s="161">
        <v>0</v>
      </c>
      <c r="U12" s="149">
        <v>0</v>
      </c>
      <c r="V12" s="149">
        <v>0</v>
      </c>
      <c r="W12" s="149">
        <v>4033</v>
      </c>
      <c r="X12" s="160">
        <v>352.5</v>
      </c>
      <c r="Y12" s="160">
        <v>0</v>
      </c>
      <c r="Z12" s="149">
        <v>0</v>
      </c>
    </row>
    <row r="13" s="144" customFormat="1" spans="1:26">
      <c r="A13" s="149" t="s">
        <v>33</v>
      </c>
      <c r="B13" s="159">
        <f t="shared" si="0"/>
        <v>2623.21</v>
      </c>
      <c r="C13" s="159">
        <f>B13/B14*100</f>
        <v>3.61502570087095</v>
      </c>
      <c r="D13" s="160" t="s">
        <v>34</v>
      </c>
      <c r="E13" s="149">
        <v>6087</v>
      </c>
      <c r="F13" s="160">
        <v>2501.73</v>
      </c>
      <c r="G13" s="161">
        <v>0</v>
      </c>
      <c r="H13" s="160">
        <v>0</v>
      </c>
      <c r="I13" s="149">
        <v>0</v>
      </c>
      <c r="J13" s="149">
        <v>0</v>
      </c>
      <c r="K13" s="149">
        <v>0</v>
      </c>
      <c r="L13" s="149">
        <v>0</v>
      </c>
      <c r="M13" s="149">
        <v>6087</v>
      </c>
      <c r="N13" s="160">
        <v>2501.73</v>
      </c>
      <c r="O13" s="149">
        <v>5</v>
      </c>
      <c r="P13" s="149">
        <v>5.7</v>
      </c>
      <c r="Q13" s="160">
        <v>1</v>
      </c>
      <c r="R13" s="160">
        <v>76.78</v>
      </c>
      <c r="S13" s="149">
        <v>0</v>
      </c>
      <c r="T13" s="161">
        <v>0</v>
      </c>
      <c r="U13" s="149">
        <v>0</v>
      </c>
      <c r="V13" s="149">
        <v>38</v>
      </c>
      <c r="W13" s="149">
        <v>1719</v>
      </c>
      <c r="X13" s="160">
        <v>731</v>
      </c>
      <c r="Y13" s="160">
        <v>309.06</v>
      </c>
      <c r="Z13" s="160">
        <v>171</v>
      </c>
    </row>
    <row r="14" s="145" customFormat="1" spans="1:26">
      <c r="A14" s="149" t="s">
        <v>35</v>
      </c>
      <c r="B14" s="160">
        <f t="shared" si="0"/>
        <v>72564.076083</v>
      </c>
      <c r="C14" s="160"/>
      <c r="D14" s="165">
        <v>11.84</v>
      </c>
      <c r="E14" s="161">
        <f t="shared" ref="E14:Z14" si="1">SUM(E6:E13)</f>
        <v>140595</v>
      </c>
      <c r="F14" s="160">
        <f t="shared" si="1"/>
        <v>44348.336036</v>
      </c>
      <c r="G14" s="161">
        <f t="shared" si="1"/>
        <v>40902</v>
      </c>
      <c r="H14" s="160">
        <f t="shared" si="1"/>
        <v>7949.919384</v>
      </c>
      <c r="I14" s="161">
        <f t="shared" si="1"/>
        <v>89808</v>
      </c>
      <c r="J14" s="160">
        <f t="shared" si="1"/>
        <v>1082.93414</v>
      </c>
      <c r="K14" s="161">
        <f t="shared" si="1"/>
        <v>4780</v>
      </c>
      <c r="L14" s="160">
        <f t="shared" si="1"/>
        <v>294.9991</v>
      </c>
      <c r="M14" s="161">
        <f t="shared" si="1"/>
        <v>276076</v>
      </c>
      <c r="N14" s="160">
        <f t="shared" si="1"/>
        <v>53676.18866</v>
      </c>
      <c r="O14" s="161">
        <f t="shared" si="1"/>
        <v>1000</v>
      </c>
      <c r="P14" s="160">
        <f t="shared" si="1"/>
        <v>758.816615</v>
      </c>
      <c r="Q14" s="160">
        <f t="shared" si="1"/>
        <v>125.84</v>
      </c>
      <c r="R14" s="160">
        <f t="shared" si="1"/>
        <v>2647.217578</v>
      </c>
      <c r="S14" s="160">
        <f t="shared" si="1"/>
        <v>8736.5</v>
      </c>
      <c r="T14" s="161">
        <f t="shared" si="1"/>
        <v>1080412</v>
      </c>
      <c r="U14" s="160">
        <f t="shared" si="1"/>
        <v>2622.59</v>
      </c>
      <c r="V14" s="160">
        <f t="shared" si="1"/>
        <v>3996.92323</v>
      </c>
      <c r="W14" s="161">
        <f t="shared" si="1"/>
        <v>71230</v>
      </c>
      <c r="X14" s="160">
        <f t="shared" si="1"/>
        <v>33228.422494</v>
      </c>
      <c r="Y14" s="160">
        <f t="shared" si="1"/>
        <v>8231.6996516</v>
      </c>
      <c r="Z14" s="160">
        <f t="shared" si="1"/>
        <v>4189.16174</v>
      </c>
    </row>
    <row r="15" s="144" customFormat="1" ht="20.4" spans="1:26">
      <c r="A15" s="166" t="s">
        <v>36</v>
      </c>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row>
    <row r="16" s="144" customFormat="1" spans="1:26">
      <c r="A16" s="148" t="s">
        <v>2</v>
      </c>
      <c r="B16" s="149" t="s">
        <v>3</v>
      </c>
      <c r="C16" s="150" t="s">
        <v>4</v>
      </c>
      <c r="D16" s="151" t="s">
        <v>5</v>
      </c>
      <c r="E16" s="152" t="s">
        <v>6</v>
      </c>
      <c r="F16" s="152"/>
      <c r="G16" s="152"/>
      <c r="H16" s="152"/>
      <c r="I16" s="152"/>
      <c r="J16" s="152"/>
      <c r="K16" s="152"/>
      <c r="L16" s="152"/>
      <c r="M16" s="152"/>
      <c r="N16" s="152"/>
      <c r="O16" s="149" t="s">
        <v>7</v>
      </c>
      <c r="P16" s="149"/>
      <c r="Q16" s="151" t="s">
        <v>8</v>
      </c>
      <c r="R16" s="151" t="s">
        <v>9</v>
      </c>
      <c r="S16" s="151" t="s">
        <v>10</v>
      </c>
      <c r="T16" s="178" t="s">
        <v>11</v>
      </c>
      <c r="U16" s="179"/>
      <c r="V16" s="151" t="s">
        <v>12</v>
      </c>
      <c r="W16" s="152" t="s">
        <v>13</v>
      </c>
      <c r="X16" s="152" t="s">
        <v>14</v>
      </c>
      <c r="Y16" s="152" t="s">
        <v>15</v>
      </c>
      <c r="Z16" s="152" t="s">
        <v>16</v>
      </c>
    </row>
    <row r="17" s="144" customFormat="1" spans="1:26">
      <c r="A17" s="148"/>
      <c r="B17" s="149"/>
      <c r="C17" s="153"/>
      <c r="D17" s="154"/>
      <c r="E17" s="152" t="s">
        <v>17</v>
      </c>
      <c r="F17" s="152"/>
      <c r="G17" s="155" t="s">
        <v>18</v>
      </c>
      <c r="H17" s="156"/>
      <c r="I17" s="149" t="s">
        <v>19</v>
      </c>
      <c r="J17" s="149"/>
      <c r="K17" s="149" t="s">
        <v>20</v>
      </c>
      <c r="L17" s="149"/>
      <c r="M17" s="149" t="s">
        <v>21</v>
      </c>
      <c r="N17" s="149"/>
      <c r="O17" s="149"/>
      <c r="P17" s="149"/>
      <c r="Q17" s="154"/>
      <c r="R17" s="154"/>
      <c r="S17" s="158"/>
      <c r="T17" s="180"/>
      <c r="U17" s="181"/>
      <c r="V17" s="154"/>
      <c r="W17" s="152"/>
      <c r="X17" s="152"/>
      <c r="Y17" s="152"/>
      <c r="Z17" s="152"/>
    </row>
    <row r="18" s="144" customFormat="1" ht="24" spans="1:26">
      <c r="A18" s="148"/>
      <c r="B18" s="149"/>
      <c r="C18" s="157"/>
      <c r="D18" s="158"/>
      <c r="E18" s="152" t="s">
        <v>22</v>
      </c>
      <c r="F18" s="149" t="s">
        <v>23</v>
      </c>
      <c r="G18" s="152" t="s">
        <v>22</v>
      </c>
      <c r="H18" s="149" t="s">
        <v>23</v>
      </c>
      <c r="I18" s="152" t="s">
        <v>22</v>
      </c>
      <c r="J18" s="149" t="s">
        <v>23</v>
      </c>
      <c r="K18" s="152" t="s">
        <v>22</v>
      </c>
      <c r="L18" s="160" t="s">
        <v>23</v>
      </c>
      <c r="M18" s="152" t="s">
        <v>22</v>
      </c>
      <c r="N18" s="149" t="s">
        <v>23</v>
      </c>
      <c r="O18" s="152" t="s">
        <v>24</v>
      </c>
      <c r="P18" s="149" t="s">
        <v>23</v>
      </c>
      <c r="Q18" s="158"/>
      <c r="R18" s="158"/>
      <c r="S18" s="152" t="s">
        <v>23</v>
      </c>
      <c r="T18" s="152" t="s">
        <v>25</v>
      </c>
      <c r="U18" s="152" t="s">
        <v>23</v>
      </c>
      <c r="V18" s="158"/>
      <c r="W18" s="152"/>
      <c r="X18" s="152"/>
      <c r="Y18" s="152"/>
      <c r="Z18" s="152"/>
    </row>
    <row r="19" s="144" customFormat="1" spans="1:26">
      <c r="A19" s="149" t="s">
        <v>26</v>
      </c>
      <c r="B19" s="160">
        <f t="shared" ref="B19:B24" si="2">N19+P19+Q19+R19+S19+U19+V19</f>
        <v>2808.047133</v>
      </c>
      <c r="C19" s="159">
        <f>B19/B24*100</f>
        <v>43.2720055400108</v>
      </c>
      <c r="D19" s="160">
        <v>10.1572106919702</v>
      </c>
      <c r="E19" s="161">
        <v>5987</v>
      </c>
      <c r="F19" s="160">
        <v>2162.948544</v>
      </c>
      <c r="G19" s="160">
        <v>177</v>
      </c>
      <c r="H19" s="160">
        <v>52.618489</v>
      </c>
      <c r="I19" s="161">
        <v>6127</v>
      </c>
      <c r="J19" s="160">
        <v>73.7641</v>
      </c>
      <c r="K19" s="161">
        <v>222</v>
      </c>
      <c r="L19" s="160">
        <v>31.546</v>
      </c>
      <c r="M19" s="161">
        <v>12513</v>
      </c>
      <c r="N19" s="160">
        <v>2320.877133</v>
      </c>
      <c r="O19" s="149">
        <v>7</v>
      </c>
      <c r="P19" s="149">
        <v>20.15</v>
      </c>
      <c r="Q19" s="149">
        <v>0.9</v>
      </c>
      <c r="R19" s="149">
        <v>91.69</v>
      </c>
      <c r="S19" s="160">
        <v>212.28</v>
      </c>
      <c r="T19" s="149">
        <v>0</v>
      </c>
      <c r="U19" s="149">
        <v>0</v>
      </c>
      <c r="V19" s="149">
        <v>162.15</v>
      </c>
      <c r="W19" s="149">
        <v>3057</v>
      </c>
      <c r="X19" s="160">
        <v>1246.930913</v>
      </c>
      <c r="Y19" s="160">
        <v>343.027193</v>
      </c>
      <c r="Z19" s="160">
        <v>215.309335</v>
      </c>
    </row>
    <row r="20" s="144" customFormat="1" spans="1:26">
      <c r="A20" s="149" t="s">
        <v>27</v>
      </c>
      <c r="B20" s="160">
        <f t="shared" si="2"/>
        <v>784.08</v>
      </c>
      <c r="C20" s="159">
        <f>B20/B24*100</f>
        <v>12.0826725823379</v>
      </c>
      <c r="D20" s="160">
        <v>-13.8496698273873</v>
      </c>
      <c r="E20" s="149">
        <v>3148</v>
      </c>
      <c r="F20" s="149">
        <v>627.87</v>
      </c>
      <c r="G20" s="149">
        <v>541</v>
      </c>
      <c r="H20" s="149">
        <v>98.72</v>
      </c>
      <c r="I20" s="149">
        <v>1495</v>
      </c>
      <c r="J20" s="149">
        <v>17.94</v>
      </c>
      <c r="K20" s="149">
        <v>0</v>
      </c>
      <c r="L20" s="149">
        <v>0</v>
      </c>
      <c r="M20" s="149">
        <v>5184</v>
      </c>
      <c r="N20" s="149">
        <v>744.53</v>
      </c>
      <c r="O20" s="149">
        <v>3</v>
      </c>
      <c r="P20" s="149">
        <v>1.26</v>
      </c>
      <c r="Q20" s="149">
        <v>0</v>
      </c>
      <c r="R20" s="149">
        <v>11.42</v>
      </c>
      <c r="S20" s="149">
        <v>0</v>
      </c>
      <c r="T20" s="149">
        <v>0</v>
      </c>
      <c r="U20" s="149">
        <v>0</v>
      </c>
      <c r="V20" s="149">
        <v>26.87</v>
      </c>
      <c r="W20" s="149">
        <v>647</v>
      </c>
      <c r="X20" s="149">
        <v>437.52</v>
      </c>
      <c r="Y20" s="149">
        <v>0</v>
      </c>
      <c r="Z20" s="149">
        <v>0</v>
      </c>
    </row>
    <row r="21" s="144" customFormat="1" spans="1:26">
      <c r="A21" s="149" t="s">
        <v>28</v>
      </c>
      <c r="B21" s="160">
        <f t="shared" si="2"/>
        <v>618.53</v>
      </c>
      <c r="C21" s="159">
        <f>B21/B24*100</f>
        <v>9.5315471282949</v>
      </c>
      <c r="D21" s="160">
        <v>-3.84</v>
      </c>
      <c r="E21" s="149">
        <v>883</v>
      </c>
      <c r="F21" s="149">
        <v>424.01</v>
      </c>
      <c r="G21" s="149">
        <v>94</v>
      </c>
      <c r="H21" s="149">
        <v>27.81</v>
      </c>
      <c r="I21" s="149">
        <v>1316</v>
      </c>
      <c r="J21" s="149">
        <v>15.79</v>
      </c>
      <c r="K21" s="149">
        <v>85</v>
      </c>
      <c r="L21" s="149">
        <v>9.52</v>
      </c>
      <c r="M21" s="149">
        <v>2378</v>
      </c>
      <c r="N21" s="149">
        <v>477.13</v>
      </c>
      <c r="O21" s="149">
        <v>9</v>
      </c>
      <c r="P21" s="149">
        <v>2.88</v>
      </c>
      <c r="Q21" s="149">
        <v>0</v>
      </c>
      <c r="R21" s="149">
        <v>74.48</v>
      </c>
      <c r="S21" s="149">
        <v>0</v>
      </c>
      <c r="T21" s="149">
        <v>0</v>
      </c>
      <c r="U21" s="149">
        <v>0</v>
      </c>
      <c r="V21" s="149">
        <v>64.04</v>
      </c>
      <c r="W21" s="149">
        <v>587</v>
      </c>
      <c r="X21" s="149">
        <v>330.02</v>
      </c>
      <c r="Y21" s="149">
        <v>69.26</v>
      </c>
      <c r="Z21" s="149">
        <v>37.88</v>
      </c>
    </row>
    <row r="22" s="144" customFormat="1" spans="1:26">
      <c r="A22" s="149" t="s">
        <v>29</v>
      </c>
      <c r="B22" s="160">
        <f t="shared" si="2"/>
        <v>340.57</v>
      </c>
      <c r="C22" s="159">
        <f>B22/B24*100</f>
        <v>5.24818360545712</v>
      </c>
      <c r="D22" s="167">
        <v>12.3474302302566</v>
      </c>
      <c r="E22" s="168">
        <v>597</v>
      </c>
      <c r="F22" s="168">
        <v>178.73</v>
      </c>
      <c r="G22" s="168">
        <v>714</v>
      </c>
      <c r="H22" s="167">
        <v>149.53</v>
      </c>
      <c r="I22" s="168">
        <v>0</v>
      </c>
      <c r="J22" s="168">
        <v>0</v>
      </c>
      <c r="K22" s="168">
        <v>0</v>
      </c>
      <c r="L22" s="167">
        <v>0</v>
      </c>
      <c r="M22" s="168">
        <v>1311</v>
      </c>
      <c r="N22" s="167">
        <v>328.26</v>
      </c>
      <c r="O22" s="149">
        <v>0</v>
      </c>
      <c r="P22" s="149">
        <v>0</v>
      </c>
      <c r="Q22" s="167">
        <v>1.56</v>
      </c>
      <c r="R22" s="167">
        <v>0.36</v>
      </c>
      <c r="S22" s="167">
        <v>0</v>
      </c>
      <c r="T22" s="168">
        <v>0</v>
      </c>
      <c r="U22" s="149">
        <v>0</v>
      </c>
      <c r="V22" s="167">
        <v>10.39</v>
      </c>
      <c r="W22" s="168">
        <v>309</v>
      </c>
      <c r="X22" s="167">
        <v>161.17</v>
      </c>
      <c r="Y22" s="167">
        <v>0</v>
      </c>
      <c r="Z22" s="167">
        <v>0</v>
      </c>
    </row>
    <row r="23" s="144" customFormat="1" spans="1:26">
      <c r="A23" s="149" t="s">
        <v>30</v>
      </c>
      <c r="B23" s="160">
        <f t="shared" si="2"/>
        <v>1938.065651</v>
      </c>
      <c r="C23" s="159">
        <f>B23/B24*100</f>
        <v>29.8655911438993</v>
      </c>
      <c r="D23" s="160">
        <v>-3.66885839612943</v>
      </c>
      <c r="E23" s="149">
        <v>1656</v>
      </c>
      <c r="F23" s="160">
        <v>394.019255</v>
      </c>
      <c r="G23" s="149">
        <v>2337</v>
      </c>
      <c r="H23" s="160">
        <v>385.02</v>
      </c>
      <c r="I23" s="149">
        <v>0</v>
      </c>
      <c r="J23" s="149">
        <v>0</v>
      </c>
      <c r="K23" s="149">
        <v>0</v>
      </c>
      <c r="L23" s="149">
        <v>0</v>
      </c>
      <c r="M23" s="149">
        <v>3993</v>
      </c>
      <c r="N23" s="160">
        <v>779.039255</v>
      </c>
      <c r="O23" s="149">
        <v>88</v>
      </c>
      <c r="P23" s="160">
        <v>21.489276</v>
      </c>
      <c r="Q23" s="149">
        <v>0</v>
      </c>
      <c r="R23" s="149">
        <v>0</v>
      </c>
      <c r="S23" s="160">
        <v>1128.18</v>
      </c>
      <c r="T23" s="149">
        <v>0</v>
      </c>
      <c r="U23" s="149">
        <v>0</v>
      </c>
      <c r="V23" s="160">
        <v>9.35712</v>
      </c>
      <c r="W23" s="149">
        <v>130</v>
      </c>
      <c r="X23" s="149">
        <v>399.9452</v>
      </c>
      <c r="Y23" s="160">
        <v>100.538661</v>
      </c>
      <c r="Z23" s="160">
        <v>50.18</v>
      </c>
    </row>
    <row r="24" s="144" customFormat="1" spans="1:26">
      <c r="A24" s="149" t="s">
        <v>35</v>
      </c>
      <c r="B24" s="160">
        <f t="shared" si="2"/>
        <v>6489.292784</v>
      </c>
      <c r="C24" s="159"/>
      <c r="D24" s="160">
        <v>1.12</v>
      </c>
      <c r="E24" s="161">
        <f t="shared" ref="E24:Z24" si="3">SUM(E19:E23)</f>
        <v>12271</v>
      </c>
      <c r="F24" s="160">
        <f t="shared" si="3"/>
        <v>3787.577799</v>
      </c>
      <c r="G24" s="161">
        <f t="shared" si="3"/>
        <v>3863</v>
      </c>
      <c r="H24" s="160">
        <f t="shared" si="3"/>
        <v>713.698489</v>
      </c>
      <c r="I24" s="161">
        <f t="shared" si="3"/>
        <v>8938</v>
      </c>
      <c r="J24" s="160">
        <f t="shared" si="3"/>
        <v>107.4941</v>
      </c>
      <c r="K24" s="161">
        <f t="shared" si="3"/>
        <v>307</v>
      </c>
      <c r="L24" s="160">
        <f t="shared" si="3"/>
        <v>41.066</v>
      </c>
      <c r="M24" s="161">
        <f t="shared" si="3"/>
        <v>25379</v>
      </c>
      <c r="N24" s="160">
        <f t="shared" si="3"/>
        <v>4649.836388</v>
      </c>
      <c r="O24" s="161">
        <f t="shared" si="3"/>
        <v>107</v>
      </c>
      <c r="P24" s="160">
        <f t="shared" si="3"/>
        <v>45.779276</v>
      </c>
      <c r="Q24" s="160">
        <f t="shared" si="3"/>
        <v>2.46</v>
      </c>
      <c r="R24" s="160">
        <f t="shared" si="3"/>
        <v>177.95</v>
      </c>
      <c r="S24" s="160">
        <f t="shared" si="3"/>
        <v>1340.46</v>
      </c>
      <c r="T24" s="161">
        <f t="shared" si="3"/>
        <v>0</v>
      </c>
      <c r="U24" s="161">
        <f t="shared" si="3"/>
        <v>0</v>
      </c>
      <c r="V24" s="160">
        <f t="shared" si="3"/>
        <v>272.80712</v>
      </c>
      <c r="W24" s="161">
        <f t="shared" si="3"/>
        <v>4730</v>
      </c>
      <c r="X24" s="160">
        <f t="shared" si="3"/>
        <v>2575.586113</v>
      </c>
      <c r="Y24" s="160">
        <f t="shared" si="3"/>
        <v>512.825854</v>
      </c>
      <c r="Z24" s="160">
        <f t="shared" si="3"/>
        <v>303.369335</v>
      </c>
    </row>
    <row r="25" s="144" customFormat="1" ht="20.4" spans="1:26">
      <c r="A25" s="166" t="s">
        <v>37</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row>
    <row r="26" s="144" customFormat="1" spans="1:26">
      <c r="A26" s="148" t="s">
        <v>2</v>
      </c>
      <c r="B26" s="149" t="s">
        <v>3</v>
      </c>
      <c r="C26" s="150" t="s">
        <v>4</v>
      </c>
      <c r="D26" s="151" t="s">
        <v>5</v>
      </c>
      <c r="E26" s="152" t="s">
        <v>6</v>
      </c>
      <c r="F26" s="152"/>
      <c r="G26" s="152"/>
      <c r="H26" s="152"/>
      <c r="I26" s="152"/>
      <c r="J26" s="152"/>
      <c r="K26" s="152"/>
      <c r="L26" s="152"/>
      <c r="M26" s="152"/>
      <c r="N26" s="152"/>
      <c r="O26" s="149" t="s">
        <v>7</v>
      </c>
      <c r="P26" s="149"/>
      <c r="Q26" s="151" t="s">
        <v>8</v>
      </c>
      <c r="R26" s="151" t="s">
        <v>9</v>
      </c>
      <c r="S26" s="151" t="s">
        <v>10</v>
      </c>
      <c r="T26" s="178" t="s">
        <v>11</v>
      </c>
      <c r="U26" s="179"/>
      <c r="V26" s="151" t="s">
        <v>12</v>
      </c>
      <c r="W26" s="152" t="s">
        <v>13</v>
      </c>
      <c r="X26" s="152" t="s">
        <v>14</v>
      </c>
      <c r="Y26" s="152" t="s">
        <v>15</v>
      </c>
      <c r="Z26" s="152" t="s">
        <v>16</v>
      </c>
    </row>
    <row r="27" s="144" customFormat="1" ht="21.6" customHeight="1" spans="1:26">
      <c r="A27" s="148"/>
      <c r="B27" s="149"/>
      <c r="C27" s="153"/>
      <c r="D27" s="154"/>
      <c r="E27" s="152" t="s">
        <v>17</v>
      </c>
      <c r="F27" s="152"/>
      <c r="G27" s="155" t="s">
        <v>18</v>
      </c>
      <c r="H27" s="156"/>
      <c r="I27" s="149" t="s">
        <v>19</v>
      </c>
      <c r="J27" s="149"/>
      <c r="K27" s="149" t="s">
        <v>20</v>
      </c>
      <c r="L27" s="149"/>
      <c r="M27" s="149" t="s">
        <v>21</v>
      </c>
      <c r="N27" s="149"/>
      <c r="O27" s="149"/>
      <c r="P27" s="149"/>
      <c r="Q27" s="154"/>
      <c r="R27" s="154"/>
      <c r="S27" s="158"/>
      <c r="T27" s="180"/>
      <c r="U27" s="181"/>
      <c r="V27" s="154"/>
      <c r="W27" s="152"/>
      <c r="X27" s="152"/>
      <c r="Y27" s="152"/>
      <c r="Z27" s="152"/>
    </row>
    <row r="28" s="144" customFormat="1" ht="24" spans="1:26">
      <c r="A28" s="148"/>
      <c r="B28" s="149"/>
      <c r="C28" s="157"/>
      <c r="D28" s="158"/>
      <c r="E28" s="152" t="s">
        <v>22</v>
      </c>
      <c r="F28" s="149" t="s">
        <v>23</v>
      </c>
      <c r="G28" s="152" t="s">
        <v>22</v>
      </c>
      <c r="H28" s="149" t="s">
        <v>23</v>
      </c>
      <c r="I28" s="152" t="s">
        <v>22</v>
      </c>
      <c r="J28" s="149" t="s">
        <v>23</v>
      </c>
      <c r="K28" s="152" t="s">
        <v>22</v>
      </c>
      <c r="L28" s="160" t="s">
        <v>23</v>
      </c>
      <c r="M28" s="152" t="s">
        <v>22</v>
      </c>
      <c r="N28" s="149" t="s">
        <v>23</v>
      </c>
      <c r="O28" s="152" t="s">
        <v>24</v>
      </c>
      <c r="P28" s="149" t="s">
        <v>23</v>
      </c>
      <c r="Q28" s="158"/>
      <c r="R28" s="158"/>
      <c r="S28" s="152" t="s">
        <v>23</v>
      </c>
      <c r="T28" s="152" t="s">
        <v>25</v>
      </c>
      <c r="U28" s="152" t="s">
        <v>23</v>
      </c>
      <c r="V28" s="158"/>
      <c r="W28" s="152"/>
      <c r="X28" s="152"/>
      <c r="Y28" s="152"/>
      <c r="Z28" s="152"/>
    </row>
    <row r="29" s="144" customFormat="1" spans="1:26">
      <c r="A29" s="149" t="s">
        <v>26</v>
      </c>
      <c r="B29" s="160">
        <f t="shared" ref="B29:B35" si="4">N29+P29+Q29+R29+S29+U29+V29</f>
        <v>6752.668856</v>
      </c>
      <c r="C29" s="160">
        <f>B29/B35*100</f>
        <v>62.44137755216</v>
      </c>
      <c r="D29" s="169">
        <v>0.861377251644401</v>
      </c>
      <c r="E29" s="170">
        <v>7944</v>
      </c>
      <c r="F29" s="171">
        <v>3092.019535</v>
      </c>
      <c r="G29" s="104">
        <v>458</v>
      </c>
      <c r="H29" s="171">
        <v>158.890321</v>
      </c>
      <c r="I29" s="104">
        <v>19841</v>
      </c>
      <c r="J29" s="171">
        <v>238.9738</v>
      </c>
      <c r="K29" s="104">
        <v>431</v>
      </c>
      <c r="L29" s="171">
        <v>80.1152</v>
      </c>
      <c r="M29" s="170">
        <v>28674</v>
      </c>
      <c r="N29" s="171">
        <v>3569.998856</v>
      </c>
      <c r="O29" s="104">
        <v>3</v>
      </c>
      <c r="P29" s="171">
        <v>28.09</v>
      </c>
      <c r="Q29" s="171">
        <v>65.89</v>
      </c>
      <c r="R29" s="171">
        <v>385.25</v>
      </c>
      <c r="S29" s="171">
        <v>1914.04</v>
      </c>
      <c r="T29" s="170">
        <v>0</v>
      </c>
      <c r="U29" s="170">
        <v>0</v>
      </c>
      <c r="V29" s="171">
        <v>789.4</v>
      </c>
      <c r="W29" s="104">
        <v>12116</v>
      </c>
      <c r="X29" s="182">
        <v>2873.005432</v>
      </c>
      <c r="Y29" s="182">
        <v>500.676381</v>
      </c>
      <c r="Z29" s="182">
        <v>253.401232</v>
      </c>
    </row>
    <row r="30" s="144" customFormat="1" spans="1:26">
      <c r="A30" s="149" t="s">
        <v>27</v>
      </c>
      <c r="B30" s="160">
        <f t="shared" si="4"/>
        <v>1479.48</v>
      </c>
      <c r="C30" s="160">
        <f>B30/B35*100</f>
        <v>13.6806307596123</v>
      </c>
      <c r="D30" s="160">
        <v>1.81823186929651</v>
      </c>
      <c r="E30" s="149">
        <v>6790</v>
      </c>
      <c r="F30" s="149">
        <v>1342.65</v>
      </c>
      <c r="G30" s="149">
        <v>332</v>
      </c>
      <c r="H30" s="149">
        <v>60.75</v>
      </c>
      <c r="I30" s="149">
        <v>1761</v>
      </c>
      <c r="J30" s="149">
        <v>21.12</v>
      </c>
      <c r="K30" s="149">
        <v>0</v>
      </c>
      <c r="L30" s="149">
        <v>0</v>
      </c>
      <c r="M30" s="149">
        <v>8883</v>
      </c>
      <c r="N30" s="149">
        <v>1424.52</v>
      </c>
      <c r="O30" s="149">
        <v>83</v>
      </c>
      <c r="P30" s="149">
        <v>13.51</v>
      </c>
      <c r="Q30" s="149">
        <v>0</v>
      </c>
      <c r="R30" s="149">
        <v>14.33</v>
      </c>
      <c r="S30" s="149">
        <v>0</v>
      </c>
      <c r="T30" s="149">
        <v>0</v>
      </c>
      <c r="U30" s="149">
        <v>0</v>
      </c>
      <c r="V30" s="149">
        <v>27.12</v>
      </c>
      <c r="W30" s="149">
        <v>1284</v>
      </c>
      <c r="X30" s="149">
        <v>739.29</v>
      </c>
      <c r="Y30" s="149">
        <v>0</v>
      </c>
      <c r="Z30" s="149">
        <v>0</v>
      </c>
    </row>
    <row r="31" s="144" customFormat="1" spans="1:26">
      <c r="A31" s="149" t="s">
        <v>28</v>
      </c>
      <c r="B31" s="160">
        <f t="shared" si="4"/>
        <v>920.06</v>
      </c>
      <c r="C31" s="160">
        <f>B31/B35*100</f>
        <v>8.50771969657508</v>
      </c>
      <c r="D31" s="160">
        <v>-9.8</v>
      </c>
      <c r="E31" s="149">
        <v>1100</v>
      </c>
      <c r="F31" s="149">
        <v>489.72</v>
      </c>
      <c r="G31" s="149">
        <v>172</v>
      </c>
      <c r="H31" s="149">
        <v>65.19</v>
      </c>
      <c r="I31" s="149">
        <v>3305</v>
      </c>
      <c r="J31" s="149">
        <v>39.66</v>
      </c>
      <c r="K31" s="149">
        <v>12</v>
      </c>
      <c r="L31" s="149">
        <v>1.34</v>
      </c>
      <c r="M31" s="149">
        <v>4589</v>
      </c>
      <c r="N31" s="149">
        <v>595.91</v>
      </c>
      <c r="O31" s="149">
        <v>4</v>
      </c>
      <c r="P31" s="149">
        <v>7.28</v>
      </c>
      <c r="Q31" s="149">
        <v>0</v>
      </c>
      <c r="R31" s="149">
        <v>36.1</v>
      </c>
      <c r="S31" s="149">
        <v>41.43</v>
      </c>
      <c r="T31" s="149">
        <v>0</v>
      </c>
      <c r="U31" s="149">
        <v>0</v>
      </c>
      <c r="V31" s="149">
        <v>239.34</v>
      </c>
      <c r="W31" s="149">
        <v>743</v>
      </c>
      <c r="X31" s="149">
        <v>491.84</v>
      </c>
      <c r="Y31" s="149">
        <v>89.9</v>
      </c>
      <c r="Z31" s="149">
        <v>44.22</v>
      </c>
    </row>
    <row r="32" s="144" customFormat="1" spans="1:26">
      <c r="A32" s="149" t="s">
        <v>30</v>
      </c>
      <c r="B32" s="160">
        <f t="shared" si="4"/>
        <v>1050.582792</v>
      </c>
      <c r="C32" s="160">
        <f>B32/B35*100</f>
        <v>9.71465329693851</v>
      </c>
      <c r="D32" s="160">
        <v>5.64410672551625</v>
      </c>
      <c r="E32" s="149">
        <v>1478</v>
      </c>
      <c r="F32" s="160">
        <v>345.178748</v>
      </c>
      <c r="G32" s="149">
        <v>3807</v>
      </c>
      <c r="H32" s="160">
        <v>657.878492</v>
      </c>
      <c r="I32" s="149">
        <v>0</v>
      </c>
      <c r="J32" s="149">
        <v>0</v>
      </c>
      <c r="K32" s="149">
        <v>0</v>
      </c>
      <c r="L32" s="149">
        <v>0</v>
      </c>
      <c r="M32" s="149">
        <v>5285</v>
      </c>
      <c r="N32" s="160">
        <v>1003.05724</v>
      </c>
      <c r="O32" s="149">
        <v>75</v>
      </c>
      <c r="P32" s="160">
        <v>27.325552</v>
      </c>
      <c r="Q32" s="149">
        <v>0</v>
      </c>
      <c r="R32" s="149">
        <v>0</v>
      </c>
      <c r="S32" s="149">
        <v>0</v>
      </c>
      <c r="T32" s="149">
        <v>0</v>
      </c>
      <c r="U32" s="149">
        <v>0</v>
      </c>
      <c r="V32" s="160">
        <v>20.2</v>
      </c>
      <c r="W32" s="149">
        <v>340</v>
      </c>
      <c r="X32" s="160">
        <v>501.357</v>
      </c>
      <c r="Y32" s="160">
        <v>120.8447</v>
      </c>
      <c r="Z32" s="160">
        <v>65.813</v>
      </c>
    </row>
    <row r="33" s="144" customFormat="1" spans="1:26">
      <c r="A33" s="149" t="s">
        <v>29</v>
      </c>
      <c r="B33" s="160">
        <f t="shared" si="4"/>
        <v>263.68</v>
      </c>
      <c r="C33" s="160">
        <f>B33/B35*100</f>
        <v>2.43822743037728</v>
      </c>
      <c r="D33" s="160" t="s">
        <v>34</v>
      </c>
      <c r="E33" s="149">
        <v>780</v>
      </c>
      <c r="F33" s="160">
        <v>204.12</v>
      </c>
      <c r="G33" s="149">
        <v>264</v>
      </c>
      <c r="H33" s="160">
        <v>40.97</v>
      </c>
      <c r="I33" s="149">
        <v>0</v>
      </c>
      <c r="J33" s="149">
        <v>0</v>
      </c>
      <c r="K33" s="149">
        <v>0</v>
      </c>
      <c r="L33" s="149">
        <v>0</v>
      </c>
      <c r="M33" s="149">
        <v>1044</v>
      </c>
      <c r="N33" s="160">
        <v>245.09</v>
      </c>
      <c r="O33" s="149">
        <v>0</v>
      </c>
      <c r="P33" s="160">
        <v>0</v>
      </c>
      <c r="Q33" s="149">
        <v>0.08</v>
      </c>
      <c r="R33" s="149">
        <v>0</v>
      </c>
      <c r="S33" s="149">
        <v>0</v>
      </c>
      <c r="T33" s="149">
        <v>0</v>
      </c>
      <c r="U33" s="149">
        <v>0</v>
      </c>
      <c r="V33" s="160">
        <v>18.51</v>
      </c>
      <c r="W33" s="149">
        <v>54</v>
      </c>
      <c r="X33" s="160">
        <v>9.68</v>
      </c>
      <c r="Y33" s="160">
        <v>7.05</v>
      </c>
      <c r="Z33" s="160">
        <v>7.05</v>
      </c>
    </row>
    <row r="34" s="144" customFormat="1" spans="1:26">
      <c r="A34" s="149" t="s">
        <v>31</v>
      </c>
      <c r="B34" s="160">
        <f t="shared" si="4"/>
        <v>347.942</v>
      </c>
      <c r="C34" s="160">
        <f>B34/B35*100</f>
        <v>3.21739126433681</v>
      </c>
      <c r="D34" s="169">
        <v>-10.4788123600998</v>
      </c>
      <c r="E34" s="172">
        <v>778</v>
      </c>
      <c r="F34" s="169">
        <v>267.86</v>
      </c>
      <c r="G34" s="172">
        <v>176</v>
      </c>
      <c r="H34" s="169">
        <v>69.72</v>
      </c>
      <c r="I34" s="172">
        <v>30</v>
      </c>
      <c r="J34" s="169">
        <v>0.352</v>
      </c>
      <c r="K34" s="172">
        <v>0</v>
      </c>
      <c r="L34" s="169">
        <v>0</v>
      </c>
      <c r="M34" s="172">
        <v>984</v>
      </c>
      <c r="N34" s="169">
        <v>337.932</v>
      </c>
      <c r="O34" s="172">
        <v>2</v>
      </c>
      <c r="P34" s="169">
        <v>0.9</v>
      </c>
      <c r="Q34" s="169">
        <v>0</v>
      </c>
      <c r="R34" s="169">
        <v>4.74</v>
      </c>
      <c r="S34" s="169">
        <v>0</v>
      </c>
      <c r="T34" s="172">
        <v>0</v>
      </c>
      <c r="U34" s="169">
        <v>0</v>
      </c>
      <c r="V34" s="169">
        <v>4.37</v>
      </c>
      <c r="W34" s="172">
        <v>336</v>
      </c>
      <c r="X34" s="169">
        <v>176.4</v>
      </c>
      <c r="Y34" s="169">
        <v>44.9</v>
      </c>
      <c r="Z34" s="169">
        <v>26.49</v>
      </c>
    </row>
    <row r="35" s="144" customFormat="1" ht="15.6" spans="1:27">
      <c r="A35" s="149" t="s">
        <v>35</v>
      </c>
      <c r="B35" s="160">
        <f t="shared" si="4"/>
        <v>10814.413648</v>
      </c>
      <c r="C35" s="149"/>
      <c r="D35" s="149">
        <v>2.49</v>
      </c>
      <c r="E35" s="161">
        <f t="shared" ref="E35:Z35" si="5">SUM(E29:E34)</f>
        <v>18870</v>
      </c>
      <c r="F35" s="160">
        <f t="shared" si="5"/>
        <v>5741.548283</v>
      </c>
      <c r="G35" s="161">
        <f t="shared" si="5"/>
        <v>5209</v>
      </c>
      <c r="H35" s="160">
        <f t="shared" si="5"/>
        <v>1053.398813</v>
      </c>
      <c r="I35" s="161">
        <f t="shared" si="5"/>
        <v>24937</v>
      </c>
      <c r="J35" s="160">
        <f t="shared" si="5"/>
        <v>300.1058</v>
      </c>
      <c r="K35" s="161">
        <f t="shared" si="5"/>
        <v>443</v>
      </c>
      <c r="L35" s="160">
        <f t="shared" si="5"/>
        <v>81.4552</v>
      </c>
      <c r="M35" s="161">
        <f t="shared" si="5"/>
        <v>49459</v>
      </c>
      <c r="N35" s="160">
        <f t="shared" si="5"/>
        <v>7176.508096</v>
      </c>
      <c r="O35" s="161">
        <f t="shared" si="5"/>
        <v>167</v>
      </c>
      <c r="P35" s="160">
        <f t="shared" si="5"/>
        <v>77.105552</v>
      </c>
      <c r="Q35" s="160">
        <f t="shared" si="5"/>
        <v>65.97</v>
      </c>
      <c r="R35" s="160">
        <f t="shared" si="5"/>
        <v>440.42</v>
      </c>
      <c r="S35" s="160">
        <f t="shared" si="5"/>
        <v>1955.47</v>
      </c>
      <c r="T35" s="161">
        <f t="shared" si="5"/>
        <v>0</v>
      </c>
      <c r="U35" s="160">
        <f t="shared" si="5"/>
        <v>0</v>
      </c>
      <c r="V35" s="160">
        <f t="shared" si="5"/>
        <v>1098.94</v>
      </c>
      <c r="W35" s="161">
        <f t="shared" si="5"/>
        <v>14873</v>
      </c>
      <c r="X35" s="160">
        <f t="shared" si="5"/>
        <v>4791.572432</v>
      </c>
      <c r="Y35" s="160">
        <f t="shared" si="5"/>
        <v>763.371081</v>
      </c>
      <c r="Z35" s="161">
        <f t="shared" si="5"/>
        <v>396.974232</v>
      </c>
      <c r="AA35" s="184"/>
    </row>
    <row r="36" s="144" customFormat="1" ht="20.4" spans="1:27">
      <c r="A36" s="166" t="s">
        <v>38</v>
      </c>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84"/>
    </row>
    <row r="37" s="144" customFormat="1" ht="15.6" spans="1:27">
      <c r="A37" s="148" t="s">
        <v>2</v>
      </c>
      <c r="B37" s="149" t="s">
        <v>3</v>
      </c>
      <c r="C37" s="150" t="s">
        <v>4</v>
      </c>
      <c r="D37" s="151" t="s">
        <v>5</v>
      </c>
      <c r="E37" s="152" t="s">
        <v>6</v>
      </c>
      <c r="F37" s="152"/>
      <c r="G37" s="152"/>
      <c r="H37" s="152"/>
      <c r="I37" s="152"/>
      <c r="J37" s="152"/>
      <c r="K37" s="152"/>
      <c r="L37" s="152"/>
      <c r="M37" s="152"/>
      <c r="N37" s="152"/>
      <c r="O37" s="149" t="s">
        <v>7</v>
      </c>
      <c r="P37" s="149"/>
      <c r="Q37" s="151" t="s">
        <v>8</v>
      </c>
      <c r="R37" s="151" t="s">
        <v>9</v>
      </c>
      <c r="S37" s="151" t="s">
        <v>10</v>
      </c>
      <c r="T37" s="178" t="s">
        <v>11</v>
      </c>
      <c r="U37" s="179"/>
      <c r="V37" s="151" t="s">
        <v>12</v>
      </c>
      <c r="W37" s="152" t="s">
        <v>13</v>
      </c>
      <c r="X37" s="152" t="s">
        <v>14</v>
      </c>
      <c r="Y37" s="152" t="s">
        <v>15</v>
      </c>
      <c r="Z37" s="152" t="s">
        <v>16</v>
      </c>
      <c r="AA37" s="184"/>
    </row>
    <row r="38" s="144" customFormat="1" ht="15.6" spans="1:27">
      <c r="A38" s="148"/>
      <c r="B38" s="149"/>
      <c r="C38" s="153"/>
      <c r="D38" s="154"/>
      <c r="E38" s="152" t="s">
        <v>17</v>
      </c>
      <c r="F38" s="152"/>
      <c r="G38" s="155" t="s">
        <v>18</v>
      </c>
      <c r="H38" s="156"/>
      <c r="I38" s="149" t="s">
        <v>19</v>
      </c>
      <c r="J38" s="149"/>
      <c r="K38" s="149" t="s">
        <v>20</v>
      </c>
      <c r="L38" s="149"/>
      <c r="M38" s="149" t="s">
        <v>21</v>
      </c>
      <c r="N38" s="149"/>
      <c r="O38" s="149"/>
      <c r="P38" s="149"/>
      <c r="Q38" s="154"/>
      <c r="R38" s="154"/>
      <c r="S38" s="158"/>
      <c r="T38" s="180"/>
      <c r="U38" s="181"/>
      <c r="V38" s="154"/>
      <c r="W38" s="152"/>
      <c r="X38" s="152"/>
      <c r="Y38" s="152"/>
      <c r="Z38" s="152"/>
      <c r="AA38" s="184"/>
    </row>
    <row r="39" s="144" customFormat="1" ht="24" spans="1:27">
      <c r="A39" s="148"/>
      <c r="B39" s="149"/>
      <c r="C39" s="157"/>
      <c r="D39" s="158"/>
      <c r="E39" s="152" t="s">
        <v>22</v>
      </c>
      <c r="F39" s="149" t="s">
        <v>23</v>
      </c>
      <c r="G39" s="152" t="s">
        <v>22</v>
      </c>
      <c r="H39" s="149" t="s">
        <v>23</v>
      </c>
      <c r="I39" s="152" t="s">
        <v>22</v>
      </c>
      <c r="J39" s="149" t="s">
        <v>23</v>
      </c>
      <c r="K39" s="152" t="s">
        <v>22</v>
      </c>
      <c r="L39" s="160" t="s">
        <v>23</v>
      </c>
      <c r="M39" s="152" t="s">
        <v>22</v>
      </c>
      <c r="N39" s="149" t="s">
        <v>23</v>
      </c>
      <c r="O39" s="152" t="s">
        <v>24</v>
      </c>
      <c r="P39" s="149" t="s">
        <v>23</v>
      </c>
      <c r="Q39" s="158"/>
      <c r="R39" s="158"/>
      <c r="S39" s="152" t="s">
        <v>23</v>
      </c>
      <c r="T39" s="152" t="s">
        <v>25</v>
      </c>
      <c r="U39" s="152" t="s">
        <v>23</v>
      </c>
      <c r="V39" s="158"/>
      <c r="W39" s="152"/>
      <c r="X39" s="152"/>
      <c r="Y39" s="152"/>
      <c r="Z39" s="152"/>
      <c r="AA39" s="184"/>
    </row>
    <row r="40" s="144" customFormat="1" spans="1:27">
      <c r="A40" s="149" t="s">
        <v>26</v>
      </c>
      <c r="B40" s="160">
        <f t="shared" ref="B40:B44" si="6">N40+P40+Q40+R40+S40+U40+V40</f>
        <v>7940.06630147708</v>
      </c>
      <c r="C40" s="159">
        <f>B40/B44*100</f>
        <v>77.1474530161161</v>
      </c>
      <c r="D40" s="169">
        <v>39.6089667479355</v>
      </c>
      <c r="E40" s="170">
        <v>5342</v>
      </c>
      <c r="F40" s="171">
        <v>1993.645539</v>
      </c>
      <c r="G40" s="104">
        <v>261</v>
      </c>
      <c r="H40" s="171">
        <v>77.541589</v>
      </c>
      <c r="I40" s="104">
        <v>13394</v>
      </c>
      <c r="J40" s="171">
        <v>161.88446</v>
      </c>
      <c r="K40" s="104">
        <v>337</v>
      </c>
      <c r="L40" s="171">
        <v>88.3981</v>
      </c>
      <c r="M40" s="170">
        <v>19334</v>
      </c>
      <c r="N40" s="171">
        <v>2321.469688</v>
      </c>
      <c r="O40" s="104">
        <v>19</v>
      </c>
      <c r="P40" s="171">
        <v>44.12</v>
      </c>
      <c r="Q40" s="171">
        <v>7.32</v>
      </c>
      <c r="R40" s="171">
        <v>363.94</v>
      </c>
      <c r="S40" s="171">
        <v>3193.34</v>
      </c>
      <c r="T40" s="170">
        <v>577304</v>
      </c>
      <c r="U40" s="170">
        <v>1401.34661347708</v>
      </c>
      <c r="V40" s="171">
        <v>608.53</v>
      </c>
      <c r="W40" s="104">
        <v>10687</v>
      </c>
      <c r="X40" s="182">
        <v>1915.488379</v>
      </c>
      <c r="Y40" s="182">
        <v>342.090691</v>
      </c>
      <c r="Z40" s="182">
        <v>159.393509</v>
      </c>
      <c r="AA40" s="185"/>
    </row>
    <row r="41" s="144" customFormat="1" ht="15.6" spans="1:27">
      <c r="A41" s="149" t="s">
        <v>27</v>
      </c>
      <c r="B41" s="160">
        <f t="shared" si="6"/>
        <v>1557.07</v>
      </c>
      <c r="C41" s="159">
        <f>B41/B44*100</f>
        <v>15.1288389928756</v>
      </c>
      <c r="D41" s="160">
        <v>2.38694871676848</v>
      </c>
      <c r="E41" s="149">
        <v>5740</v>
      </c>
      <c r="F41" s="149">
        <v>1085.03</v>
      </c>
      <c r="G41" s="149">
        <v>480</v>
      </c>
      <c r="H41" s="149">
        <v>81.07</v>
      </c>
      <c r="I41" s="149">
        <v>8608</v>
      </c>
      <c r="J41" s="149">
        <v>103.25</v>
      </c>
      <c r="K41" s="149">
        <v>0</v>
      </c>
      <c r="L41" s="149">
        <v>0</v>
      </c>
      <c r="M41" s="149">
        <v>14828</v>
      </c>
      <c r="N41" s="149">
        <v>1269.35</v>
      </c>
      <c r="O41" s="149">
        <v>13</v>
      </c>
      <c r="P41" s="149">
        <v>54.42</v>
      </c>
      <c r="Q41" s="149">
        <v>0</v>
      </c>
      <c r="R41" s="149">
        <v>35.79</v>
      </c>
      <c r="S41" s="149">
        <v>0</v>
      </c>
      <c r="T41" s="149">
        <v>0</v>
      </c>
      <c r="U41" s="149">
        <v>0</v>
      </c>
      <c r="V41" s="149">
        <v>197.51</v>
      </c>
      <c r="W41" s="149">
        <v>1741</v>
      </c>
      <c r="X41" s="149">
        <v>989.02</v>
      </c>
      <c r="Y41" s="149">
        <v>0</v>
      </c>
      <c r="Z41" s="149">
        <v>0</v>
      </c>
      <c r="AA41" s="184"/>
    </row>
    <row r="42" s="144" customFormat="1" ht="15.6" spans="1:27">
      <c r="A42" s="149" t="s">
        <v>28</v>
      </c>
      <c r="B42" s="160">
        <f t="shared" si="6"/>
        <v>207.8</v>
      </c>
      <c r="C42" s="159">
        <f>B42/B44*100</f>
        <v>2.0190310921921</v>
      </c>
      <c r="D42" s="160">
        <v>-30.3</v>
      </c>
      <c r="E42" s="149">
        <v>301</v>
      </c>
      <c r="F42" s="149">
        <v>107.56</v>
      </c>
      <c r="G42" s="149">
        <v>68</v>
      </c>
      <c r="H42" s="149">
        <v>22.65</v>
      </c>
      <c r="I42" s="149">
        <v>697</v>
      </c>
      <c r="J42" s="149">
        <v>8.36</v>
      </c>
      <c r="K42" s="149">
        <v>3</v>
      </c>
      <c r="L42" s="149">
        <v>0.34</v>
      </c>
      <c r="M42" s="149">
        <v>1069</v>
      </c>
      <c r="N42" s="149">
        <v>138.91</v>
      </c>
      <c r="O42" s="149">
        <v>0</v>
      </c>
      <c r="P42" s="149">
        <v>0</v>
      </c>
      <c r="Q42" s="149">
        <v>0</v>
      </c>
      <c r="R42" s="149">
        <v>7.05</v>
      </c>
      <c r="S42" s="149">
        <v>0</v>
      </c>
      <c r="T42" s="149">
        <v>0</v>
      </c>
      <c r="U42" s="149">
        <v>0</v>
      </c>
      <c r="V42" s="149">
        <v>61.84</v>
      </c>
      <c r="W42" s="149">
        <v>412</v>
      </c>
      <c r="X42" s="149">
        <v>185</v>
      </c>
      <c r="Y42" s="149">
        <v>17.66</v>
      </c>
      <c r="Z42" s="149">
        <v>9.23</v>
      </c>
      <c r="AA42" s="184"/>
    </row>
    <row r="43" s="144" customFormat="1" ht="15.6" spans="1:27">
      <c r="A43" s="149" t="s">
        <v>30</v>
      </c>
      <c r="B43" s="160">
        <f t="shared" si="6"/>
        <v>587.129076</v>
      </c>
      <c r="C43" s="159">
        <f>B43/B44*100</f>
        <v>5.70467689881624</v>
      </c>
      <c r="D43" s="160">
        <v>66.2992005497419</v>
      </c>
      <c r="E43" s="149">
        <v>2229</v>
      </c>
      <c r="F43" s="160">
        <v>461.323583</v>
      </c>
      <c r="G43" s="149">
        <v>467</v>
      </c>
      <c r="H43" s="160">
        <v>81.843706</v>
      </c>
      <c r="I43" s="149">
        <v>0</v>
      </c>
      <c r="J43" s="149">
        <v>0</v>
      </c>
      <c r="K43" s="149">
        <v>0</v>
      </c>
      <c r="L43" s="149">
        <v>0</v>
      </c>
      <c r="M43" s="149">
        <v>2696</v>
      </c>
      <c r="N43" s="160">
        <v>543.167289</v>
      </c>
      <c r="O43" s="149">
        <v>79</v>
      </c>
      <c r="P43" s="160">
        <v>35.301787</v>
      </c>
      <c r="Q43" s="149">
        <v>0.01</v>
      </c>
      <c r="R43" s="149">
        <v>0</v>
      </c>
      <c r="S43" s="149">
        <v>0</v>
      </c>
      <c r="T43" s="149">
        <v>0</v>
      </c>
      <c r="U43" s="149">
        <v>0</v>
      </c>
      <c r="V43" s="160">
        <v>8.65</v>
      </c>
      <c r="W43" s="149">
        <v>151</v>
      </c>
      <c r="X43" s="160">
        <v>203.522539</v>
      </c>
      <c r="Y43" s="160">
        <v>66.5902</v>
      </c>
      <c r="Z43" s="160">
        <v>35.5445</v>
      </c>
      <c r="AA43" s="184"/>
    </row>
    <row r="44" s="144" customFormat="1" ht="15.6" spans="1:27">
      <c r="A44" s="149" t="s">
        <v>35</v>
      </c>
      <c r="B44" s="160">
        <f t="shared" si="6"/>
        <v>10292.0653774771</v>
      </c>
      <c r="C44" s="173"/>
      <c r="D44" s="160">
        <v>30.95</v>
      </c>
      <c r="E44" s="161">
        <f t="shared" ref="E44:Z44" si="7">SUM(E40:E43)</f>
        <v>13612</v>
      </c>
      <c r="F44" s="160">
        <f t="shared" si="7"/>
        <v>3647.559122</v>
      </c>
      <c r="G44" s="161">
        <f t="shared" si="7"/>
        <v>1276</v>
      </c>
      <c r="H44" s="160">
        <f t="shared" si="7"/>
        <v>263.105295</v>
      </c>
      <c r="I44" s="161">
        <f t="shared" si="7"/>
        <v>22699</v>
      </c>
      <c r="J44" s="160">
        <f t="shared" si="7"/>
        <v>273.49446</v>
      </c>
      <c r="K44" s="161">
        <f t="shared" si="7"/>
        <v>340</v>
      </c>
      <c r="L44" s="160">
        <f t="shared" si="7"/>
        <v>88.7381</v>
      </c>
      <c r="M44" s="161">
        <f t="shared" si="7"/>
        <v>37927</v>
      </c>
      <c r="N44" s="160">
        <f t="shared" si="7"/>
        <v>4272.896977</v>
      </c>
      <c r="O44" s="160">
        <f t="shared" si="7"/>
        <v>111</v>
      </c>
      <c r="P44" s="160">
        <f t="shared" si="7"/>
        <v>133.841787</v>
      </c>
      <c r="Q44" s="160">
        <f t="shared" si="7"/>
        <v>7.33</v>
      </c>
      <c r="R44" s="160">
        <f t="shared" si="7"/>
        <v>406.78</v>
      </c>
      <c r="S44" s="160">
        <f t="shared" si="7"/>
        <v>3193.34</v>
      </c>
      <c r="T44" s="161">
        <f t="shared" si="7"/>
        <v>577304</v>
      </c>
      <c r="U44" s="160">
        <f t="shared" si="7"/>
        <v>1401.34661347708</v>
      </c>
      <c r="V44" s="160">
        <f t="shared" si="7"/>
        <v>876.53</v>
      </c>
      <c r="W44" s="160">
        <f t="shared" si="7"/>
        <v>12991</v>
      </c>
      <c r="X44" s="160">
        <f t="shared" si="7"/>
        <v>3293.030918</v>
      </c>
      <c r="Y44" s="160">
        <f t="shared" si="7"/>
        <v>426.340891</v>
      </c>
      <c r="Z44" s="160">
        <f t="shared" si="7"/>
        <v>204.168009</v>
      </c>
      <c r="AA44" s="184"/>
    </row>
    <row r="45" s="144" customFormat="1" ht="20.4" spans="1:27">
      <c r="A45" s="166" t="s">
        <v>39</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84"/>
    </row>
    <row r="46" s="144" customFormat="1" ht="15.6" spans="1:27">
      <c r="A46" s="148" t="s">
        <v>2</v>
      </c>
      <c r="B46" s="149" t="s">
        <v>3</v>
      </c>
      <c r="C46" s="150" t="s">
        <v>4</v>
      </c>
      <c r="D46" s="151" t="s">
        <v>5</v>
      </c>
      <c r="E46" s="152" t="s">
        <v>6</v>
      </c>
      <c r="F46" s="152"/>
      <c r="G46" s="152"/>
      <c r="H46" s="152"/>
      <c r="I46" s="152"/>
      <c r="J46" s="152"/>
      <c r="K46" s="152"/>
      <c r="L46" s="152"/>
      <c r="M46" s="152"/>
      <c r="N46" s="152"/>
      <c r="O46" s="149" t="s">
        <v>7</v>
      </c>
      <c r="P46" s="149"/>
      <c r="Q46" s="151" t="s">
        <v>8</v>
      </c>
      <c r="R46" s="151" t="s">
        <v>9</v>
      </c>
      <c r="S46" s="151" t="s">
        <v>10</v>
      </c>
      <c r="T46" s="178" t="s">
        <v>11</v>
      </c>
      <c r="U46" s="179"/>
      <c r="V46" s="151" t="s">
        <v>12</v>
      </c>
      <c r="W46" s="152" t="s">
        <v>13</v>
      </c>
      <c r="X46" s="152" t="s">
        <v>14</v>
      </c>
      <c r="Y46" s="152" t="s">
        <v>15</v>
      </c>
      <c r="Z46" s="152" t="s">
        <v>16</v>
      </c>
      <c r="AA46" s="184"/>
    </row>
    <row r="47" s="144" customFormat="1" ht="15.6" spans="1:27">
      <c r="A47" s="148"/>
      <c r="B47" s="149"/>
      <c r="C47" s="153"/>
      <c r="D47" s="154"/>
      <c r="E47" s="152" t="s">
        <v>17</v>
      </c>
      <c r="F47" s="152"/>
      <c r="G47" s="155" t="s">
        <v>18</v>
      </c>
      <c r="H47" s="156"/>
      <c r="I47" s="149" t="s">
        <v>19</v>
      </c>
      <c r="J47" s="149"/>
      <c r="K47" s="149" t="s">
        <v>20</v>
      </c>
      <c r="L47" s="149"/>
      <c r="M47" s="149" t="s">
        <v>21</v>
      </c>
      <c r="N47" s="149"/>
      <c r="O47" s="149"/>
      <c r="P47" s="149"/>
      <c r="Q47" s="154"/>
      <c r="R47" s="154"/>
      <c r="S47" s="158"/>
      <c r="T47" s="180"/>
      <c r="U47" s="181"/>
      <c r="V47" s="154"/>
      <c r="W47" s="152"/>
      <c r="X47" s="152"/>
      <c r="Y47" s="152"/>
      <c r="Z47" s="152"/>
      <c r="AA47" s="184"/>
    </row>
    <row r="48" s="144" customFormat="1" ht="24" spans="1:27">
      <c r="A48" s="148"/>
      <c r="B48" s="149"/>
      <c r="C48" s="157"/>
      <c r="D48" s="158"/>
      <c r="E48" s="152" t="s">
        <v>22</v>
      </c>
      <c r="F48" s="149" t="s">
        <v>23</v>
      </c>
      <c r="G48" s="152" t="s">
        <v>22</v>
      </c>
      <c r="H48" s="149" t="s">
        <v>23</v>
      </c>
      <c r="I48" s="152" t="s">
        <v>22</v>
      </c>
      <c r="J48" s="149" t="s">
        <v>23</v>
      </c>
      <c r="K48" s="152" t="s">
        <v>22</v>
      </c>
      <c r="L48" s="160" t="s">
        <v>23</v>
      </c>
      <c r="M48" s="152" t="s">
        <v>22</v>
      </c>
      <c r="N48" s="149" t="s">
        <v>23</v>
      </c>
      <c r="O48" s="152" t="s">
        <v>24</v>
      </c>
      <c r="P48" s="149" t="s">
        <v>23</v>
      </c>
      <c r="Q48" s="158"/>
      <c r="R48" s="158"/>
      <c r="S48" s="152" t="s">
        <v>23</v>
      </c>
      <c r="T48" s="152" t="s">
        <v>25</v>
      </c>
      <c r="U48" s="152" t="s">
        <v>23</v>
      </c>
      <c r="V48" s="158"/>
      <c r="W48" s="152"/>
      <c r="X48" s="152"/>
      <c r="Y48" s="152"/>
      <c r="Z48" s="152"/>
      <c r="AA48" s="184"/>
    </row>
    <row r="49" s="144" customFormat="1" ht="15.6" spans="1:27">
      <c r="A49" s="149" t="s">
        <v>26</v>
      </c>
      <c r="B49" s="160">
        <f t="shared" ref="B49:B53" si="8">N49+P49+Q49+R49+S49+U49+V49</f>
        <v>1761.86477377682</v>
      </c>
      <c r="C49" s="159">
        <f>B49/B53*100</f>
        <v>51.1896082322401</v>
      </c>
      <c r="D49" s="169">
        <v>18.061267045691</v>
      </c>
      <c r="E49" s="170">
        <v>3011</v>
      </c>
      <c r="F49" s="171">
        <v>1092.59016</v>
      </c>
      <c r="G49" s="104">
        <v>105</v>
      </c>
      <c r="H49" s="171">
        <v>30.366653</v>
      </c>
      <c r="I49" s="104">
        <v>1013</v>
      </c>
      <c r="J49" s="171">
        <v>12.2165</v>
      </c>
      <c r="K49" s="104">
        <v>33</v>
      </c>
      <c r="L49" s="171">
        <v>6.9059</v>
      </c>
      <c r="M49" s="170">
        <v>4162</v>
      </c>
      <c r="N49" s="171">
        <v>1142.079213</v>
      </c>
      <c r="O49" s="104">
        <v>8</v>
      </c>
      <c r="P49" s="171">
        <v>17.71</v>
      </c>
      <c r="Q49" s="104">
        <v>0.19</v>
      </c>
      <c r="R49" s="171">
        <v>77.91</v>
      </c>
      <c r="S49" s="171">
        <v>4.93</v>
      </c>
      <c r="T49" s="170">
        <v>182391</v>
      </c>
      <c r="U49" s="170">
        <v>442.735560776815</v>
      </c>
      <c r="V49" s="171">
        <v>76.31</v>
      </c>
      <c r="W49" s="104">
        <v>749</v>
      </c>
      <c r="X49" s="182">
        <v>451.688196</v>
      </c>
      <c r="Y49" s="182">
        <v>191.0807846</v>
      </c>
      <c r="Z49" s="182">
        <v>111.342367</v>
      </c>
      <c r="AA49" s="184"/>
    </row>
    <row r="50" s="144" customFormat="1" ht="15.6" spans="1:27">
      <c r="A50" s="149" t="s">
        <v>27</v>
      </c>
      <c r="B50" s="160">
        <f t="shared" si="8"/>
        <v>344.19</v>
      </c>
      <c r="C50" s="159">
        <f>B50/B53*100</f>
        <v>10.0001722718401</v>
      </c>
      <c r="D50" s="159">
        <v>26.2387676508344</v>
      </c>
      <c r="E50" s="149">
        <v>1673</v>
      </c>
      <c r="F50" s="149">
        <v>286.28</v>
      </c>
      <c r="G50" s="149">
        <v>174</v>
      </c>
      <c r="H50" s="149">
        <v>28.01</v>
      </c>
      <c r="I50" s="149">
        <v>1115</v>
      </c>
      <c r="J50" s="149">
        <v>13.4</v>
      </c>
      <c r="K50" s="149">
        <v>0</v>
      </c>
      <c r="L50" s="149">
        <v>0</v>
      </c>
      <c r="M50" s="149">
        <v>2962</v>
      </c>
      <c r="N50" s="149">
        <v>327.69</v>
      </c>
      <c r="O50" s="149">
        <v>2</v>
      </c>
      <c r="P50" s="149">
        <v>2</v>
      </c>
      <c r="Q50" s="149">
        <v>0</v>
      </c>
      <c r="R50" s="149">
        <v>4.96</v>
      </c>
      <c r="S50" s="149">
        <v>0</v>
      </c>
      <c r="T50" s="149">
        <v>0</v>
      </c>
      <c r="U50" s="149">
        <v>0</v>
      </c>
      <c r="V50" s="149">
        <v>9.54</v>
      </c>
      <c r="W50" s="149">
        <v>195</v>
      </c>
      <c r="X50" s="149">
        <v>117.7</v>
      </c>
      <c r="Y50" s="149">
        <v>0</v>
      </c>
      <c r="Z50" s="149">
        <v>0</v>
      </c>
      <c r="AA50" s="184"/>
    </row>
    <row r="51" s="144" customFormat="1" ht="15.6" spans="1:27">
      <c r="A51" s="149" t="s">
        <v>28</v>
      </c>
      <c r="B51" s="160">
        <f t="shared" si="8"/>
        <v>1327.63</v>
      </c>
      <c r="C51" s="159">
        <f>B51/B53*100</f>
        <v>38.5732552173598</v>
      </c>
      <c r="D51" s="159">
        <v>-27.54</v>
      </c>
      <c r="E51" s="149">
        <v>719</v>
      </c>
      <c r="F51" s="149">
        <v>287.47</v>
      </c>
      <c r="G51" s="149">
        <v>81</v>
      </c>
      <c r="H51" s="149">
        <v>27.99</v>
      </c>
      <c r="I51" s="149">
        <v>1285</v>
      </c>
      <c r="J51" s="149">
        <v>15.42</v>
      </c>
      <c r="K51" s="149">
        <v>1</v>
      </c>
      <c r="L51" s="149">
        <v>0.11</v>
      </c>
      <c r="M51" s="149">
        <v>2086</v>
      </c>
      <c r="N51" s="149">
        <v>330.99</v>
      </c>
      <c r="O51" s="149">
        <v>1</v>
      </c>
      <c r="P51" s="149">
        <v>1.93</v>
      </c>
      <c r="Q51" s="149">
        <v>6.2</v>
      </c>
      <c r="R51" s="149">
        <v>81.36</v>
      </c>
      <c r="S51" s="149">
        <v>716.27</v>
      </c>
      <c r="T51" s="149">
        <v>0</v>
      </c>
      <c r="U51" s="149">
        <v>0</v>
      </c>
      <c r="V51" s="149">
        <v>190.88</v>
      </c>
      <c r="W51" s="149">
        <v>1521</v>
      </c>
      <c r="X51" s="149">
        <v>850.98</v>
      </c>
      <c r="Y51" s="149">
        <v>58.13</v>
      </c>
      <c r="Z51" s="149">
        <v>33.18</v>
      </c>
      <c r="AA51" s="184"/>
    </row>
    <row r="52" s="144" customFormat="1" spans="1:26">
      <c r="A52" s="149" t="s">
        <v>30</v>
      </c>
      <c r="B52" s="160">
        <f t="shared" si="8"/>
        <v>8.155933</v>
      </c>
      <c r="C52" s="159">
        <f>B52/B53*100</f>
        <v>0.236964278560056</v>
      </c>
      <c r="D52" s="160" t="s">
        <v>34</v>
      </c>
      <c r="E52" s="149">
        <v>24</v>
      </c>
      <c r="F52" s="174">
        <v>3.737103</v>
      </c>
      <c r="G52" s="149">
        <v>19</v>
      </c>
      <c r="H52" s="160">
        <v>4.37973</v>
      </c>
      <c r="I52" s="149">
        <v>0</v>
      </c>
      <c r="J52" s="149">
        <v>0</v>
      </c>
      <c r="K52" s="149">
        <v>0</v>
      </c>
      <c r="L52" s="149">
        <v>0</v>
      </c>
      <c r="M52" s="149">
        <v>43</v>
      </c>
      <c r="N52" s="160">
        <v>8.116833</v>
      </c>
      <c r="O52" s="149">
        <v>0</v>
      </c>
      <c r="P52" s="149">
        <v>0</v>
      </c>
      <c r="Q52" s="149">
        <v>0</v>
      </c>
      <c r="R52" s="149">
        <v>0</v>
      </c>
      <c r="S52" s="149">
        <v>0</v>
      </c>
      <c r="T52" s="149">
        <v>0</v>
      </c>
      <c r="U52" s="149">
        <v>0</v>
      </c>
      <c r="V52" s="160">
        <v>0.0391</v>
      </c>
      <c r="W52" s="149">
        <v>0</v>
      </c>
      <c r="X52" s="149">
        <v>0</v>
      </c>
      <c r="Y52" s="149">
        <v>2.1784</v>
      </c>
      <c r="Z52" s="149">
        <v>1.6607</v>
      </c>
    </row>
    <row r="53" s="144" customFormat="1" spans="1:26">
      <c r="A53" s="149" t="s">
        <v>35</v>
      </c>
      <c r="B53" s="160">
        <f t="shared" si="8"/>
        <v>3441.84070677682</v>
      </c>
      <c r="C53" s="173"/>
      <c r="D53" s="149">
        <v>-4.32</v>
      </c>
      <c r="E53" s="161">
        <f t="shared" ref="E53:Z53" si="9">SUM(E49:E52)</f>
        <v>5427</v>
      </c>
      <c r="F53" s="160">
        <f t="shared" si="9"/>
        <v>1670.077263</v>
      </c>
      <c r="G53" s="161">
        <f t="shared" si="9"/>
        <v>379</v>
      </c>
      <c r="H53" s="160">
        <f t="shared" si="9"/>
        <v>90.746383</v>
      </c>
      <c r="I53" s="161">
        <f t="shared" si="9"/>
        <v>3413</v>
      </c>
      <c r="J53" s="160">
        <f t="shared" si="9"/>
        <v>41.0365</v>
      </c>
      <c r="K53" s="161">
        <f t="shared" si="9"/>
        <v>34</v>
      </c>
      <c r="L53" s="160">
        <f t="shared" si="9"/>
        <v>7.0159</v>
      </c>
      <c r="M53" s="161">
        <f t="shared" si="9"/>
        <v>9253</v>
      </c>
      <c r="N53" s="160">
        <f t="shared" si="9"/>
        <v>1808.876046</v>
      </c>
      <c r="O53" s="161">
        <f t="shared" si="9"/>
        <v>11</v>
      </c>
      <c r="P53" s="160">
        <f t="shared" si="9"/>
        <v>21.64</v>
      </c>
      <c r="Q53" s="160">
        <f t="shared" si="9"/>
        <v>6.39</v>
      </c>
      <c r="R53" s="160">
        <f t="shared" si="9"/>
        <v>164.23</v>
      </c>
      <c r="S53" s="160">
        <f t="shared" si="9"/>
        <v>721.2</v>
      </c>
      <c r="T53" s="161">
        <f t="shared" si="9"/>
        <v>182391</v>
      </c>
      <c r="U53" s="160">
        <f t="shared" si="9"/>
        <v>442.735560776815</v>
      </c>
      <c r="V53" s="160">
        <f t="shared" si="9"/>
        <v>276.7691</v>
      </c>
      <c r="W53" s="161">
        <f t="shared" si="9"/>
        <v>2465</v>
      </c>
      <c r="X53" s="160">
        <f t="shared" si="9"/>
        <v>1420.368196</v>
      </c>
      <c r="Y53" s="160">
        <f t="shared" si="9"/>
        <v>251.3891846</v>
      </c>
      <c r="Z53" s="160">
        <f t="shared" si="9"/>
        <v>146.183067</v>
      </c>
    </row>
    <row r="54" s="144" customFormat="1" ht="20.4" spans="1:26">
      <c r="A54" s="166" t="s">
        <v>40</v>
      </c>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row>
    <row r="55" s="144" customFormat="1" spans="1:26">
      <c r="A55" s="148" t="s">
        <v>2</v>
      </c>
      <c r="B55" s="149" t="s">
        <v>3</v>
      </c>
      <c r="C55" s="150" t="s">
        <v>4</v>
      </c>
      <c r="D55" s="151" t="s">
        <v>5</v>
      </c>
      <c r="E55" s="152" t="s">
        <v>6</v>
      </c>
      <c r="F55" s="152"/>
      <c r="G55" s="152"/>
      <c r="H55" s="152"/>
      <c r="I55" s="152"/>
      <c r="J55" s="152"/>
      <c r="K55" s="152"/>
      <c r="L55" s="152"/>
      <c r="M55" s="152"/>
      <c r="N55" s="152"/>
      <c r="O55" s="149" t="s">
        <v>7</v>
      </c>
      <c r="P55" s="149"/>
      <c r="Q55" s="151" t="s">
        <v>8</v>
      </c>
      <c r="R55" s="151" t="s">
        <v>9</v>
      </c>
      <c r="S55" s="151" t="s">
        <v>10</v>
      </c>
      <c r="T55" s="178" t="s">
        <v>11</v>
      </c>
      <c r="U55" s="179"/>
      <c r="V55" s="151" t="s">
        <v>12</v>
      </c>
      <c r="W55" s="152" t="s">
        <v>13</v>
      </c>
      <c r="X55" s="152" t="s">
        <v>14</v>
      </c>
      <c r="Y55" s="152" t="s">
        <v>15</v>
      </c>
      <c r="Z55" s="152" t="s">
        <v>16</v>
      </c>
    </row>
    <row r="56" s="144" customFormat="1" spans="1:26">
      <c r="A56" s="148"/>
      <c r="B56" s="149"/>
      <c r="C56" s="153"/>
      <c r="D56" s="154"/>
      <c r="E56" s="152" t="s">
        <v>17</v>
      </c>
      <c r="F56" s="152"/>
      <c r="G56" s="155" t="s">
        <v>18</v>
      </c>
      <c r="H56" s="156"/>
      <c r="I56" s="149" t="s">
        <v>19</v>
      </c>
      <c r="J56" s="149"/>
      <c r="K56" s="149" t="s">
        <v>20</v>
      </c>
      <c r="L56" s="149"/>
      <c r="M56" s="149" t="s">
        <v>21</v>
      </c>
      <c r="N56" s="149"/>
      <c r="O56" s="149"/>
      <c r="P56" s="149"/>
      <c r="Q56" s="154"/>
      <c r="R56" s="154"/>
      <c r="S56" s="158"/>
      <c r="T56" s="180"/>
      <c r="U56" s="181"/>
      <c r="V56" s="154"/>
      <c r="W56" s="152"/>
      <c r="X56" s="152"/>
      <c r="Y56" s="152"/>
      <c r="Z56" s="152"/>
    </row>
    <row r="57" s="144" customFormat="1" ht="24" spans="1:26">
      <c r="A57" s="148"/>
      <c r="B57" s="149"/>
      <c r="C57" s="157"/>
      <c r="D57" s="158"/>
      <c r="E57" s="152" t="s">
        <v>22</v>
      </c>
      <c r="F57" s="149" t="s">
        <v>23</v>
      </c>
      <c r="G57" s="152" t="s">
        <v>22</v>
      </c>
      <c r="H57" s="149" t="s">
        <v>23</v>
      </c>
      <c r="I57" s="152" t="s">
        <v>22</v>
      </c>
      <c r="J57" s="149" t="s">
        <v>23</v>
      </c>
      <c r="K57" s="152" t="s">
        <v>22</v>
      </c>
      <c r="L57" s="160" t="s">
        <v>23</v>
      </c>
      <c r="M57" s="152" t="s">
        <v>22</v>
      </c>
      <c r="N57" s="149" t="s">
        <v>23</v>
      </c>
      <c r="O57" s="152" t="s">
        <v>24</v>
      </c>
      <c r="P57" s="149" t="s">
        <v>23</v>
      </c>
      <c r="Q57" s="158"/>
      <c r="R57" s="158"/>
      <c r="S57" s="152" t="s">
        <v>23</v>
      </c>
      <c r="T57" s="152" t="s">
        <v>25</v>
      </c>
      <c r="U57" s="152" t="s">
        <v>23</v>
      </c>
      <c r="V57" s="158"/>
      <c r="W57" s="152"/>
      <c r="X57" s="152"/>
      <c r="Y57" s="152"/>
      <c r="Z57" s="152"/>
    </row>
    <row r="58" s="144" customFormat="1" spans="1:26">
      <c r="A58" s="149" t="s">
        <v>26</v>
      </c>
      <c r="B58" s="160">
        <f t="shared" ref="B58:B61" si="10">N58+P58+Q58+R58+S58+U58+V58</f>
        <v>1955.932981</v>
      </c>
      <c r="C58" s="159">
        <f>B58/B61*100</f>
        <v>54.3989720393556</v>
      </c>
      <c r="D58" s="169">
        <v>0.211306519846695</v>
      </c>
      <c r="E58" s="170">
        <v>4726</v>
      </c>
      <c r="F58" s="171">
        <v>1673.223895</v>
      </c>
      <c r="G58" s="104">
        <v>149</v>
      </c>
      <c r="H58" s="171">
        <v>46.251086</v>
      </c>
      <c r="I58" s="104">
        <v>5053</v>
      </c>
      <c r="J58" s="171">
        <v>60.5365</v>
      </c>
      <c r="K58" s="104">
        <v>25</v>
      </c>
      <c r="L58" s="171">
        <v>5.1115</v>
      </c>
      <c r="M58" s="170">
        <v>9953</v>
      </c>
      <c r="N58" s="171">
        <v>1785.122981</v>
      </c>
      <c r="O58" s="104">
        <v>1</v>
      </c>
      <c r="P58" s="171">
        <v>0.68</v>
      </c>
      <c r="Q58" s="104">
        <v>0.01</v>
      </c>
      <c r="R58" s="171">
        <v>36.63</v>
      </c>
      <c r="S58" s="171">
        <v>8.08</v>
      </c>
      <c r="T58" s="170">
        <v>0</v>
      </c>
      <c r="U58" s="170">
        <v>0</v>
      </c>
      <c r="V58" s="171">
        <v>125.41</v>
      </c>
      <c r="W58" s="104">
        <v>1473</v>
      </c>
      <c r="X58" s="182">
        <v>794.795876</v>
      </c>
      <c r="Y58" s="182">
        <v>260.962992</v>
      </c>
      <c r="Z58" s="182">
        <v>147.628129</v>
      </c>
    </row>
    <row r="59" s="144" customFormat="1" spans="1:26">
      <c r="A59" s="149" t="s">
        <v>27</v>
      </c>
      <c r="B59" s="160">
        <f t="shared" si="10"/>
        <v>1056.3</v>
      </c>
      <c r="C59" s="159">
        <f>B59/B61*100</f>
        <v>29.3781201724986</v>
      </c>
      <c r="D59" s="160">
        <v>9.14219586286705</v>
      </c>
      <c r="E59" s="149">
        <v>3376</v>
      </c>
      <c r="F59" s="149">
        <v>855.01</v>
      </c>
      <c r="G59" s="175">
        <v>134</v>
      </c>
      <c r="H59" s="149">
        <v>22.73</v>
      </c>
      <c r="I59" s="175">
        <v>680</v>
      </c>
      <c r="J59" s="149">
        <v>8.15</v>
      </c>
      <c r="K59" s="175">
        <v>0</v>
      </c>
      <c r="L59" s="149">
        <v>0</v>
      </c>
      <c r="M59" s="175">
        <v>4190</v>
      </c>
      <c r="N59" s="149">
        <v>885.89</v>
      </c>
      <c r="O59" s="175">
        <v>16</v>
      </c>
      <c r="P59" s="149">
        <v>127.83</v>
      </c>
      <c r="Q59" s="149">
        <v>0</v>
      </c>
      <c r="R59" s="149">
        <v>19.1</v>
      </c>
      <c r="S59" s="149">
        <v>0</v>
      </c>
      <c r="T59" s="175">
        <v>0</v>
      </c>
      <c r="U59" s="149">
        <v>0</v>
      </c>
      <c r="V59" s="149">
        <v>23.48</v>
      </c>
      <c r="W59" s="149">
        <v>741</v>
      </c>
      <c r="X59" s="149">
        <v>445.71</v>
      </c>
      <c r="Y59" s="149">
        <v>0</v>
      </c>
      <c r="Z59" s="149">
        <v>0</v>
      </c>
    </row>
    <row r="60" s="144" customFormat="1" spans="1:26">
      <c r="A60" s="149" t="s">
        <v>32</v>
      </c>
      <c r="B60" s="160">
        <f t="shared" si="10"/>
        <v>583.3</v>
      </c>
      <c r="C60" s="159">
        <f>B60/B61*100</f>
        <v>16.2229077881458</v>
      </c>
      <c r="D60" s="160">
        <v>5.95821980018164</v>
      </c>
      <c r="E60" s="149">
        <v>9</v>
      </c>
      <c r="F60" s="149">
        <v>4.3</v>
      </c>
      <c r="G60" s="175">
        <v>0</v>
      </c>
      <c r="H60" s="149">
        <v>0</v>
      </c>
      <c r="I60" s="175">
        <v>0</v>
      </c>
      <c r="J60" s="149">
        <v>0</v>
      </c>
      <c r="K60" s="175">
        <v>0</v>
      </c>
      <c r="L60" s="149">
        <v>0</v>
      </c>
      <c r="M60" s="175">
        <v>9</v>
      </c>
      <c r="N60" s="177">
        <v>4.3</v>
      </c>
      <c r="O60" s="175">
        <v>0</v>
      </c>
      <c r="P60" s="149">
        <v>0</v>
      </c>
      <c r="Q60" s="149">
        <v>0</v>
      </c>
      <c r="R60" s="149">
        <v>0</v>
      </c>
      <c r="S60" s="149">
        <v>579</v>
      </c>
      <c r="T60" s="175">
        <v>0</v>
      </c>
      <c r="U60" s="149">
        <v>0</v>
      </c>
      <c r="V60" s="149">
        <v>0</v>
      </c>
      <c r="W60" s="149">
        <v>3823</v>
      </c>
      <c r="X60" s="149">
        <v>338</v>
      </c>
      <c r="Y60" s="149">
        <v>0</v>
      </c>
      <c r="Z60" s="149">
        <v>0</v>
      </c>
    </row>
    <row r="61" s="144" customFormat="1" spans="1:26">
      <c r="A61" s="149" t="s">
        <v>35</v>
      </c>
      <c r="B61" s="160">
        <f t="shared" si="10"/>
        <v>3595.532981</v>
      </c>
      <c r="C61" s="173"/>
      <c r="D61" s="160">
        <v>3.61</v>
      </c>
      <c r="E61" s="161">
        <f t="shared" ref="E61:Z61" si="11">SUM(E58:E60)</f>
        <v>8111</v>
      </c>
      <c r="F61" s="160">
        <f t="shared" si="11"/>
        <v>2532.533895</v>
      </c>
      <c r="G61" s="161">
        <f t="shared" si="11"/>
        <v>283</v>
      </c>
      <c r="H61" s="160">
        <f t="shared" si="11"/>
        <v>68.981086</v>
      </c>
      <c r="I61" s="161">
        <f t="shared" si="11"/>
        <v>5733</v>
      </c>
      <c r="J61" s="160">
        <f t="shared" si="11"/>
        <v>68.6865</v>
      </c>
      <c r="K61" s="161">
        <f t="shared" si="11"/>
        <v>25</v>
      </c>
      <c r="L61" s="160">
        <f t="shared" si="11"/>
        <v>5.1115</v>
      </c>
      <c r="M61" s="161">
        <f t="shared" si="11"/>
        <v>14152</v>
      </c>
      <c r="N61" s="160">
        <f t="shared" si="11"/>
        <v>2675.312981</v>
      </c>
      <c r="O61" s="161">
        <f t="shared" si="11"/>
        <v>17</v>
      </c>
      <c r="P61" s="160">
        <f t="shared" si="11"/>
        <v>128.51</v>
      </c>
      <c r="Q61" s="160">
        <f t="shared" si="11"/>
        <v>0.01</v>
      </c>
      <c r="R61" s="160">
        <f t="shared" si="11"/>
        <v>55.73</v>
      </c>
      <c r="S61" s="161">
        <f t="shared" si="11"/>
        <v>587.08</v>
      </c>
      <c r="T61" s="161">
        <f t="shared" si="11"/>
        <v>0</v>
      </c>
      <c r="U61" s="160">
        <f t="shared" si="11"/>
        <v>0</v>
      </c>
      <c r="V61" s="160">
        <f t="shared" si="11"/>
        <v>148.89</v>
      </c>
      <c r="W61" s="161">
        <f t="shared" si="11"/>
        <v>6037</v>
      </c>
      <c r="X61" s="160">
        <f t="shared" si="11"/>
        <v>1578.505876</v>
      </c>
      <c r="Y61" s="160">
        <f t="shared" si="11"/>
        <v>260.962992</v>
      </c>
      <c r="Z61" s="160">
        <f t="shared" si="11"/>
        <v>147.628129</v>
      </c>
    </row>
    <row r="62" s="144" customFormat="1" ht="20.4" spans="1:26">
      <c r="A62" s="166" t="s">
        <v>41</v>
      </c>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row>
    <row r="63" s="144" customFormat="1" spans="1:26">
      <c r="A63" s="148" t="s">
        <v>2</v>
      </c>
      <c r="B63" s="149" t="s">
        <v>3</v>
      </c>
      <c r="C63" s="150" t="s">
        <v>4</v>
      </c>
      <c r="D63" s="151" t="s">
        <v>5</v>
      </c>
      <c r="E63" s="152" t="s">
        <v>6</v>
      </c>
      <c r="F63" s="152"/>
      <c r="G63" s="152"/>
      <c r="H63" s="152"/>
      <c r="I63" s="152"/>
      <c r="J63" s="152"/>
      <c r="K63" s="152"/>
      <c r="L63" s="152"/>
      <c r="M63" s="152"/>
      <c r="N63" s="152"/>
      <c r="O63" s="149" t="s">
        <v>7</v>
      </c>
      <c r="P63" s="149"/>
      <c r="Q63" s="151" t="s">
        <v>8</v>
      </c>
      <c r="R63" s="151" t="s">
        <v>9</v>
      </c>
      <c r="S63" s="151" t="s">
        <v>10</v>
      </c>
      <c r="T63" s="178" t="s">
        <v>11</v>
      </c>
      <c r="U63" s="179"/>
      <c r="V63" s="151" t="s">
        <v>12</v>
      </c>
      <c r="W63" s="152" t="s">
        <v>13</v>
      </c>
      <c r="X63" s="152" t="s">
        <v>14</v>
      </c>
      <c r="Y63" s="152" t="s">
        <v>15</v>
      </c>
      <c r="Z63" s="152" t="s">
        <v>16</v>
      </c>
    </row>
    <row r="64" s="144" customFormat="1" spans="1:26">
      <c r="A64" s="148"/>
      <c r="B64" s="149"/>
      <c r="C64" s="153"/>
      <c r="D64" s="154"/>
      <c r="E64" s="152" t="s">
        <v>17</v>
      </c>
      <c r="F64" s="152"/>
      <c r="G64" s="155" t="s">
        <v>18</v>
      </c>
      <c r="H64" s="156"/>
      <c r="I64" s="149" t="s">
        <v>19</v>
      </c>
      <c r="J64" s="149"/>
      <c r="K64" s="149" t="s">
        <v>20</v>
      </c>
      <c r="L64" s="149"/>
      <c r="M64" s="149" t="s">
        <v>21</v>
      </c>
      <c r="N64" s="149"/>
      <c r="O64" s="149"/>
      <c r="P64" s="149"/>
      <c r="Q64" s="154"/>
      <c r="R64" s="154"/>
      <c r="S64" s="158"/>
      <c r="T64" s="180"/>
      <c r="U64" s="181"/>
      <c r="V64" s="154"/>
      <c r="W64" s="152"/>
      <c r="X64" s="152"/>
      <c r="Y64" s="152"/>
      <c r="Z64" s="152"/>
    </row>
    <row r="65" s="144" customFormat="1" ht="24" spans="1:26">
      <c r="A65" s="148"/>
      <c r="B65" s="149"/>
      <c r="C65" s="157"/>
      <c r="D65" s="158"/>
      <c r="E65" s="152" t="s">
        <v>22</v>
      </c>
      <c r="F65" s="149" t="s">
        <v>23</v>
      </c>
      <c r="G65" s="152" t="s">
        <v>22</v>
      </c>
      <c r="H65" s="149" t="s">
        <v>23</v>
      </c>
      <c r="I65" s="152" t="s">
        <v>22</v>
      </c>
      <c r="J65" s="149" t="s">
        <v>23</v>
      </c>
      <c r="K65" s="152" t="s">
        <v>22</v>
      </c>
      <c r="L65" s="160" t="s">
        <v>23</v>
      </c>
      <c r="M65" s="152" t="s">
        <v>22</v>
      </c>
      <c r="N65" s="149" t="s">
        <v>23</v>
      </c>
      <c r="O65" s="152" t="s">
        <v>24</v>
      </c>
      <c r="P65" s="149" t="s">
        <v>23</v>
      </c>
      <c r="Q65" s="158"/>
      <c r="R65" s="158"/>
      <c r="S65" s="152" t="s">
        <v>23</v>
      </c>
      <c r="T65" s="152" t="s">
        <v>25</v>
      </c>
      <c r="U65" s="152" t="s">
        <v>23</v>
      </c>
      <c r="V65" s="158"/>
      <c r="W65" s="152"/>
      <c r="X65" s="152"/>
      <c r="Y65" s="152"/>
      <c r="Z65" s="152"/>
    </row>
    <row r="66" s="144" customFormat="1" spans="1:26">
      <c r="A66" s="149" t="s">
        <v>26</v>
      </c>
      <c r="B66" s="160">
        <f t="shared" ref="B66:B69" si="12">N66+P66+Q66+R66+S66+U66+V66</f>
        <v>1329.0756865217</v>
      </c>
      <c r="C66" s="159">
        <f>B66/B69*100</f>
        <v>60.8546767646347</v>
      </c>
      <c r="D66" s="159">
        <v>84.7820854270782</v>
      </c>
      <c r="E66" s="186">
        <v>1898</v>
      </c>
      <c r="F66" s="61">
        <v>714.164258</v>
      </c>
      <c r="G66" s="186">
        <v>72</v>
      </c>
      <c r="H66" s="61">
        <v>21.700232</v>
      </c>
      <c r="I66" s="186">
        <v>2834</v>
      </c>
      <c r="J66" s="61">
        <v>34.044</v>
      </c>
      <c r="K66" s="186">
        <v>32</v>
      </c>
      <c r="L66" s="61">
        <v>5.9957</v>
      </c>
      <c r="M66" s="195">
        <v>4836</v>
      </c>
      <c r="N66" s="196">
        <v>775.90419</v>
      </c>
      <c r="O66" s="69">
        <v>3</v>
      </c>
      <c r="P66" s="69">
        <v>2.36</v>
      </c>
      <c r="Q66" s="69">
        <v>0.01</v>
      </c>
      <c r="R66" s="69">
        <v>49.07</v>
      </c>
      <c r="S66" s="61">
        <v>0</v>
      </c>
      <c r="T66" s="69">
        <v>177454</v>
      </c>
      <c r="U66" s="61">
        <v>430.751496521697</v>
      </c>
      <c r="V66" s="69">
        <v>70.98</v>
      </c>
      <c r="W66" s="198">
        <v>547</v>
      </c>
      <c r="X66" s="66">
        <v>302.787368</v>
      </c>
      <c r="Y66" s="61">
        <v>109.099226</v>
      </c>
      <c r="Z66" s="61">
        <v>63.443481</v>
      </c>
    </row>
    <row r="67" s="144" customFormat="1" spans="1:26">
      <c r="A67" s="149" t="s">
        <v>27</v>
      </c>
      <c r="B67" s="160">
        <f t="shared" si="12"/>
        <v>260.44</v>
      </c>
      <c r="C67" s="159">
        <f>B67/B69*100</f>
        <v>11.9248227751872</v>
      </c>
      <c r="D67" s="159">
        <v>-12.0907311145615</v>
      </c>
      <c r="E67" s="149">
        <v>823</v>
      </c>
      <c r="F67" s="149">
        <v>163.32</v>
      </c>
      <c r="G67" s="149">
        <v>210</v>
      </c>
      <c r="H67" s="149">
        <v>37.63</v>
      </c>
      <c r="I67" s="149">
        <v>111</v>
      </c>
      <c r="J67" s="149">
        <v>1.32</v>
      </c>
      <c r="K67" s="149">
        <v>0</v>
      </c>
      <c r="L67" s="149">
        <v>0</v>
      </c>
      <c r="M67" s="149">
        <v>1144</v>
      </c>
      <c r="N67" s="149">
        <v>202.27</v>
      </c>
      <c r="O67" s="149">
        <v>1</v>
      </c>
      <c r="P67" s="149">
        <v>0.6</v>
      </c>
      <c r="Q67" s="149">
        <v>0</v>
      </c>
      <c r="R67" s="149">
        <v>5.49</v>
      </c>
      <c r="S67" s="149">
        <v>0</v>
      </c>
      <c r="T67" s="149">
        <v>0</v>
      </c>
      <c r="U67" s="149">
        <v>0</v>
      </c>
      <c r="V67" s="149">
        <v>52.08</v>
      </c>
      <c r="W67" s="149">
        <v>678</v>
      </c>
      <c r="X67" s="149">
        <v>127.16</v>
      </c>
      <c r="Y67" s="149">
        <v>0</v>
      </c>
      <c r="Z67" s="149">
        <v>0</v>
      </c>
    </row>
    <row r="68" s="144" customFormat="1" spans="1:26">
      <c r="A68" s="149" t="s">
        <v>28</v>
      </c>
      <c r="B68" s="160">
        <f t="shared" si="12"/>
        <v>594.5</v>
      </c>
      <c r="C68" s="159">
        <f>B68/B69*100</f>
        <v>27.2205004601781</v>
      </c>
      <c r="D68" s="160">
        <v>201.27</v>
      </c>
      <c r="E68" s="149">
        <v>117</v>
      </c>
      <c r="F68" s="149">
        <v>57.54</v>
      </c>
      <c r="G68" s="149">
        <v>27</v>
      </c>
      <c r="H68" s="149">
        <v>10.76</v>
      </c>
      <c r="I68" s="149">
        <v>769</v>
      </c>
      <c r="J68" s="197">
        <v>9.23</v>
      </c>
      <c r="K68" s="149">
        <v>2</v>
      </c>
      <c r="L68" s="149">
        <v>0.22</v>
      </c>
      <c r="M68" s="149">
        <v>915</v>
      </c>
      <c r="N68" s="149">
        <v>77.75</v>
      </c>
      <c r="O68" s="149">
        <v>0</v>
      </c>
      <c r="P68" s="149">
        <v>0</v>
      </c>
      <c r="Q68" s="149">
        <v>0</v>
      </c>
      <c r="R68" s="149">
        <v>10.14</v>
      </c>
      <c r="S68" s="149">
        <v>490.85</v>
      </c>
      <c r="T68" s="149">
        <v>0</v>
      </c>
      <c r="U68" s="149">
        <v>0</v>
      </c>
      <c r="V68" s="149">
        <v>15.76</v>
      </c>
      <c r="W68" s="149">
        <v>935</v>
      </c>
      <c r="X68" s="149">
        <v>172.93</v>
      </c>
      <c r="Y68" s="149">
        <v>10.48</v>
      </c>
      <c r="Z68" s="149">
        <v>5.27</v>
      </c>
    </row>
    <row r="69" s="144" customFormat="1" spans="1:26">
      <c r="A69" s="149" t="s">
        <v>35</v>
      </c>
      <c r="B69" s="160">
        <f t="shared" si="12"/>
        <v>2184.0156865217</v>
      </c>
      <c r="C69" s="173"/>
      <c r="D69" s="149">
        <v>78.45</v>
      </c>
      <c r="E69" s="161">
        <f t="shared" ref="E69:Z69" si="13">SUM(E66:E68)</f>
        <v>2838</v>
      </c>
      <c r="F69" s="160">
        <f t="shared" si="13"/>
        <v>935.024258</v>
      </c>
      <c r="G69" s="161">
        <f t="shared" si="13"/>
        <v>309</v>
      </c>
      <c r="H69" s="160">
        <f t="shared" si="13"/>
        <v>70.090232</v>
      </c>
      <c r="I69" s="161">
        <f t="shared" si="13"/>
        <v>3714</v>
      </c>
      <c r="J69" s="160">
        <f t="shared" si="13"/>
        <v>44.594</v>
      </c>
      <c r="K69" s="161">
        <f t="shared" si="13"/>
        <v>34</v>
      </c>
      <c r="L69" s="160">
        <f t="shared" si="13"/>
        <v>6.2157</v>
      </c>
      <c r="M69" s="161">
        <f t="shared" si="13"/>
        <v>6895</v>
      </c>
      <c r="N69" s="160">
        <f t="shared" si="13"/>
        <v>1055.92419</v>
      </c>
      <c r="O69" s="161">
        <f t="shared" si="13"/>
        <v>4</v>
      </c>
      <c r="P69" s="160">
        <f t="shared" si="13"/>
        <v>2.96</v>
      </c>
      <c r="Q69" s="160">
        <f t="shared" si="13"/>
        <v>0.01</v>
      </c>
      <c r="R69" s="160">
        <f t="shared" si="13"/>
        <v>64.7</v>
      </c>
      <c r="S69" s="160">
        <f t="shared" si="13"/>
        <v>490.85</v>
      </c>
      <c r="T69" s="161">
        <f t="shared" si="13"/>
        <v>177454</v>
      </c>
      <c r="U69" s="160">
        <f t="shared" si="13"/>
        <v>430.751496521697</v>
      </c>
      <c r="V69" s="160">
        <f t="shared" si="13"/>
        <v>138.82</v>
      </c>
      <c r="W69" s="161">
        <f t="shared" si="13"/>
        <v>2160</v>
      </c>
      <c r="X69" s="160">
        <f t="shared" si="13"/>
        <v>602.877368</v>
      </c>
      <c r="Y69" s="160">
        <f t="shared" si="13"/>
        <v>119.579226</v>
      </c>
      <c r="Z69" s="160">
        <f t="shared" si="13"/>
        <v>68.713481</v>
      </c>
    </row>
    <row r="70" s="144" customFormat="1" ht="20.4" spans="1:26">
      <c r="A70" s="166" t="s">
        <v>42</v>
      </c>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row>
    <row r="71" s="144" customFormat="1" spans="1:26">
      <c r="A71" s="148" t="s">
        <v>2</v>
      </c>
      <c r="B71" s="149" t="s">
        <v>3</v>
      </c>
      <c r="C71" s="150" t="s">
        <v>4</v>
      </c>
      <c r="D71" s="151" t="s">
        <v>5</v>
      </c>
      <c r="E71" s="152" t="s">
        <v>6</v>
      </c>
      <c r="F71" s="152"/>
      <c r="G71" s="152"/>
      <c r="H71" s="152"/>
      <c r="I71" s="152"/>
      <c r="J71" s="152"/>
      <c r="K71" s="152"/>
      <c r="L71" s="152"/>
      <c r="M71" s="152"/>
      <c r="N71" s="152"/>
      <c r="O71" s="149" t="s">
        <v>7</v>
      </c>
      <c r="P71" s="149"/>
      <c r="Q71" s="151" t="s">
        <v>8</v>
      </c>
      <c r="R71" s="151" t="s">
        <v>9</v>
      </c>
      <c r="S71" s="151" t="s">
        <v>10</v>
      </c>
      <c r="T71" s="178" t="s">
        <v>11</v>
      </c>
      <c r="U71" s="179"/>
      <c r="V71" s="151" t="s">
        <v>12</v>
      </c>
      <c r="W71" s="152" t="s">
        <v>13</v>
      </c>
      <c r="X71" s="152" t="s">
        <v>14</v>
      </c>
      <c r="Y71" s="152" t="s">
        <v>15</v>
      </c>
      <c r="Z71" s="152" t="s">
        <v>16</v>
      </c>
    </row>
    <row r="72" s="144" customFormat="1" spans="1:26">
      <c r="A72" s="148"/>
      <c r="B72" s="149"/>
      <c r="C72" s="153"/>
      <c r="D72" s="154"/>
      <c r="E72" s="152" t="s">
        <v>17</v>
      </c>
      <c r="F72" s="152"/>
      <c r="G72" s="155" t="s">
        <v>18</v>
      </c>
      <c r="H72" s="156"/>
      <c r="I72" s="149" t="s">
        <v>19</v>
      </c>
      <c r="J72" s="149"/>
      <c r="K72" s="149" t="s">
        <v>20</v>
      </c>
      <c r="L72" s="149"/>
      <c r="M72" s="149" t="s">
        <v>21</v>
      </c>
      <c r="N72" s="149"/>
      <c r="O72" s="149"/>
      <c r="P72" s="149"/>
      <c r="Q72" s="154"/>
      <c r="R72" s="154"/>
      <c r="S72" s="158"/>
      <c r="T72" s="180"/>
      <c r="U72" s="181"/>
      <c r="V72" s="154"/>
      <c r="W72" s="152"/>
      <c r="X72" s="152"/>
      <c r="Y72" s="152"/>
      <c r="Z72" s="152"/>
    </row>
    <row r="73" s="144" customFormat="1" ht="24" spans="1:26">
      <c r="A73" s="148"/>
      <c r="B73" s="149"/>
      <c r="C73" s="157"/>
      <c r="D73" s="158"/>
      <c r="E73" s="152" t="s">
        <v>22</v>
      </c>
      <c r="F73" s="149" t="s">
        <v>23</v>
      </c>
      <c r="G73" s="152" t="s">
        <v>22</v>
      </c>
      <c r="H73" s="149" t="s">
        <v>23</v>
      </c>
      <c r="I73" s="152" t="s">
        <v>22</v>
      </c>
      <c r="J73" s="149" t="s">
        <v>23</v>
      </c>
      <c r="K73" s="152" t="s">
        <v>22</v>
      </c>
      <c r="L73" s="160" t="s">
        <v>23</v>
      </c>
      <c r="M73" s="152" t="s">
        <v>22</v>
      </c>
      <c r="N73" s="149" t="s">
        <v>23</v>
      </c>
      <c r="O73" s="152" t="s">
        <v>24</v>
      </c>
      <c r="P73" s="149" t="s">
        <v>23</v>
      </c>
      <c r="Q73" s="158"/>
      <c r="R73" s="158"/>
      <c r="S73" s="152" t="s">
        <v>23</v>
      </c>
      <c r="T73" s="152" t="s">
        <v>25</v>
      </c>
      <c r="U73" s="152" t="s">
        <v>23</v>
      </c>
      <c r="V73" s="158"/>
      <c r="W73" s="152"/>
      <c r="X73" s="152"/>
      <c r="Y73" s="152"/>
      <c r="Z73" s="152"/>
    </row>
    <row r="74" s="144" customFormat="1" spans="1:26">
      <c r="A74" s="149" t="s">
        <v>26</v>
      </c>
      <c r="B74" s="160">
        <f t="shared" ref="B74:B76" si="14">N74+P74+Q74+R74+S74+U74+V74</f>
        <v>3638.467124</v>
      </c>
      <c r="C74" s="159">
        <f>B74/B76*100</f>
        <v>86.1247582864391</v>
      </c>
      <c r="D74" s="169">
        <v>0.961545245482206</v>
      </c>
      <c r="E74" s="170">
        <v>8109</v>
      </c>
      <c r="F74" s="171">
        <v>3198.132784</v>
      </c>
      <c r="G74" s="104">
        <v>438</v>
      </c>
      <c r="H74" s="171">
        <v>144.55026</v>
      </c>
      <c r="I74" s="104">
        <v>6089</v>
      </c>
      <c r="J74" s="171">
        <v>75.05408</v>
      </c>
      <c r="K74" s="104">
        <v>105</v>
      </c>
      <c r="L74" s="171">
        <v>14.66</v>
      </c>
      <c r="M74" s="170">
        <v>14741</v>
      </c>
      <c r="N74" s="171">
        <v>3432.397124</v>
      </c>
      <c r="O74" s="104">
        <v>11</v>
      </c>
      <c r="P74" s="171">
        <v>17.09</v>
      </c>
      <c r="Q74" s="171">
        <v>-0.29</v>
      </c>
      <c r="R74" s="171">
        <v>50.12</v>
      </c>
      <c r="S74" s="170">
        <v>0</v>
      </c>
      <c r="T74" s="170">
        <v>0</v>
      </c>
      <c r="U74" s="170">
        <v>0</v>
      </c>
      <c r="V74" s="171">
        <v>139.15</v>
      </c>
      <c r="W74" s="104">
        <v>2699</v>
      </c>
      <c r="X74" s="182">
        <v>1528.486162</v>
      </c>
      <c r="Y74" s="182">
        <v>455.449727</v>
      </c>
      <c r="Z74" s="182">
        <v>286.744816</v>
      </c>
    </row>
    <row r="75" s="144" customFormat="1" spans="1:26">
      <c r="A75" s="149" t="s">
        <v>27</v>
      </c>
      <c r="B75" s="160">
        <f t="shared" si="14"/>
        <v>586.18</v>
      </c>
      <c r="C75" s="159">
        <f>B75/B76*100</f>
        <v>13.8752417135609</v>
      </c>
      <c r="D75" s="160">
        <v>0.945426992026748</v>
      </c>
      <c r="E75" s="149">
        <v>2828</v>
      </c>
      <c r="F75" s="160">
        <v>525.72</v>
      </c>
      <c r="G75" s="161">
        <v>123</v>
      </c>
      <c r="H75" s="160">
        <v>22.57</v>
      </c>
      <c r="I75" s="149">
        <v>319</v>
      </c>
      <c r="J75" s="149">
        <v>3.83</v>
      </c>
      <c r="K75" s="149">
        <v>0</v>
      </c>
      <c r="L75" s="149">
        <v>0</v>
      </c>
      <c r="M75" s="149">
        <v>3270</v>
      </c>
      <c r="N75" s="149">
        <v>552.12</v>
      </c>
      <c r="O75" s="149">
        <v>0</v>
      </c>
      <c r="P75" s="149">
        <v>0</v>
      </c>
      <c r="Q75" s="149">
        <v>0</v>
      </c>
      <c r="R75" s="149">
        <v>2.82</v>
      </c>
      <c r="S75" s="149">
        <v>0</v>
      </c>
      <c r="T75" s="149">
        <v>0</v>
      </c>
      <c r="U75" s="149">
        <v>0</v>
      </c>
      <c r="V75" s="149">
        <v>31.24</v>
      </c>
      <c r="W75" s="149">
        <v>523</v>
      </c>
      <c r="X75" s="149">
        <v>230.96</v>
      </c>
      <c r="Y75" s="149">
        <v>0</v>
      </c>
      <c r="Z75" s="149">
        <v>0</v>
      </c>
    </row>
    <row r="76" s="144" customFormat="1" spans="1:26">
      <c r="A76" s="149" t="s">
        <v>35</v>
      </c>
      <c r="B76" s="160">
        <f t="shared" si="14"/>
        <v>4224.647124</v>
      </c>
      <c r="C76" s="173"/>
      <c r="D76" s="149">
        <v>0.96</v>
      </c>
      <c r="E76" s="161">
        <f t="shared" ref="E76:Z76" si="15">SUM(E74:E75)</f>
        <v>10937</v>
      </c>
      <c r="F76" s="160">
        <f t="shared" si="15"/>
        <v>3723.852784</v>
      </c>
      <c r="G76" s="161">
        <f t="shared" si="15"/>
        <v>561</v>
      </c>
      <c r="H76" s="160">
        <f t="shared" si="15"/>
        <v>167.12026</v>
      </c>
      <c r="I76" s="161">
        <f t="shared" si="15"/>
        <v>6408</v>
      </c>
      <c r="J76" s="160">
        <f t="shared" si="15"/>
        <v>78.88408</v>
      </c>
      <c r="K76" s="161">
        <f t="shared" si="15"/>
        <v>105</v>
      </c>
      <c r="L76" s="160">
        <f t="shared" si="15"/>
        <v>14.66</v>
      </c>
      <c r="M76" s="161">
        <f t="shared" si="15"/>
        <v>18011</v>
      </c>
      <c r="N76" s="160">
        <f t="shared" si="15"/>
        <v>3984.517124</v>
      </c>
      <c r="O76" s="161">
        <f t="shared" si="15"/>
        <v>11</v>
      </c>
      <c r="P76" s="160">
        <f t="shared" si="15"/>
        <v>17.09</v>
      </c>
      <c r="Q76" s="160">
        <f t="shared" si="15"/>
        <v>-0.29</v>
      </c>
      <c r="R76" s="160">
        <f t="shared" si="15"/>
        <v>52.94</v>
      </c>
      <c r="S76" s="161">
        <f t="shared" si="15"/>
        <v>0</v>
      </c>
      <c r="T76" s="160">
        <f t="shared" si="15"/>
        <v>0</v>
      </c>
      <c r="U76" s="160">
        <f t="shared" si="15"/>
        <v>0</v>
      </c>
      <c r="V76" s="160">
        <f t="shared" si="15"/>
        <v>170.39</v>
      </c>
      <c r="W76" s="161">
        <f t="shared" si="15"/>
        <v>3222</v>
      </c>
      <c r="X76" s="160">
        <f t="shared" si="15"/>
        <v>1759.446162</v>
      </c>
      <c r="Y76" s="160">
        <f t="shared" si="15"/>
        <v>455.449727</v>
      </c>
      <c r="Z76" s="160">
        <f t="shared" si="15"/>
        <v>286.744816</v>
      </c>
    </row>
    <row r="77" s="144" customFormat="1" ht="20.4" spans="1:26">
      <c r="A77" s="166" t="s">
        <v>43</v>
      </c>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row>
    <row r="78" s="144" customFormat="1" spans="1:26">
      <c r="A78" s="148" t="s">
        <v>2</v>
      </c>
      <c r="B78" s="149" t="s">
        <v>3</v>
      </c>
      <c r="C78" s="150" t="s">
        <v>4</v>
      </c>
      <c r="D78" s="151" t="s">
        <v>5</v>
      </c>
      <c r="E78" s="152" t="s">
        <v>6</v>
      </c>
      <c r="F78" s="152"/>
      <c r="G78" s="152"/>
      <c r="H78" s="152"/>
      <c r="I78" s="152"/>
      <c r="J78" s="152"/>
      <c r="K78" s="152"/>
      <c r="L78" s="152"/>
      <c r="M78" s="152"/>
      <c r="N78" s="152"/>
      <c r="O78" s="149" t="s">
        <v>7</v>
      </c>
      <c r="P78" s="149"/>
      <c r="Q78" s="151" t="s">
        <v>8</v>
      </c>
      <c r="R78" s="151" t="s">
        <v>9</v>
      </c>
      <c r="S78" s="151" t="s">
        <v>10</v>
      </c>
      <c r="T78" s="178" t="s">
        <v>11</v>
      </c>
      <c r="U78" s="179"/>
      <c r="V78" s="151" t="s">
        <v>12</v>
      </c>
      <c r="W78" s="152" t="s">
        <v>13</v>
      </c>
      <c r="X78" s="152" t="s">
        <v>14</v>
      </c>
      <c r="Y78" s="152" t="s">
        <v>15</v>
      </c>
      <c r="Z78" s="152" t="s">
        <v>16</v>
      </c>
    </row>
    <row r="79" s="144" customFormat="1" spans="1:26">
      <c r="A79" s="148"/>
      <c r="B79" s="149"/>
      <c r="C79" s="153"/>
      <c r="D79" s="154"/>
      <c r="E79" s="152" t="s">
        <v>17</v>
      </c>
      <c r="F79" s="152"/>
      <c r="G79" s="155" t="s">
        <v>18</v>
      </c>
      <c r="H79" s="156"/>
      <c r="I79" s="149" t="s">
        <v>19</v>
      </c>
      <c r="J79" s="149"/>
      <c r="K79" s="149" t="s">
        <v>20</v>
      </c>
      <c r="L79" s="149"/>
      <c r="M79" s="149" t="s">
        <v>21</v>
      </c>
      <c r="N79" s="149"/>
      <c r="O79" s="149"/>
      <c r="P79" s="149"/>
      <c r="Q79" s="154"/>
      <c r="R79" s="154"/>
      <c r="S79" s="158"/>
      <c r="T79" s="180"/>
      <c r="U79" s="181"/>
      <c r="V79" s="154"/>
      <c r="W79" s="152"/>
      <c r="X79" s="152"/>
      <c r="Y79" s="152"/>
      <c r="Z79" s="152"/>
    </row>
    <row r="80" s="144" customFormat="1" ht="24" spans="1:26">
      <c r="A80" s="148"/>
      <c r="B80" s="149"/>
      <c r="C80" s="157"/>
      <c r="D80" s="158"/>
      <c r="E80" s="152" t="s">
        <v>22</v>
      </c>
      <c r="F80" s="149" t="s">
        <v>23</v>
      </c>
      <c r="G80" s="152" t="s">
        <v>22</v>
      </c>
      <c r="H80" s="149" t="s">
        <v>23</v>
      </c>
      <c r="I80" s="152" t="s">
        <v>22</v>
      </c>
      <c r="J80" s="149" t="s">
        <v>23</v>
      </c>
      <c r="K80" s="152" t="s">
        <v>22</v>
      </c>
      <c r="L80" s="160" t="s">
        <v>23</v>
      </c>
      <c r="M80" s="152" t="s">
        <v>22</v>
      </c>
      <c r="N80" s="149" t="s">
        <v>23</v>
      </c>
      <c r="O80" s="152" t="s">
        <v>24</v>
      </c>
      <c r="P80" s="149" t="s">
        <v>23</v>
      </c>
      <c r="Q80" s="158"/>
      <c r="R80" s="158"/>
      <c r="S80" s="152" t="s">
        <v>23</v>
      </c>
      <c r="T80" s="152" t="s">
        <v>25</v>
      </c>
      <c r="U80" s="152" t="s">
        <v>23</v>
      </c>
      <c r="V80" s="158"/>
      <c r="W80" s="152"/>
      <c r="X80" s="152"/>
      <c r="Y80" s="152"/>
      <c r="Z80" s="152"/>
    </row>
    <row r="81" s="144" customFormat="1" spans="1:26">
      <c r="A81" s="149" t="s">
        <v>26</v>
      </c>
      <c r="B81" s="160">
        <f t="shared" ref="B81:B89" si="16">N81+P81+Q81+R81+S81+U81+V81</f>
        <v>10496.9925412244</v>
      </c>
      <c r="C81" s="159">
        <f>B81/B89*100</f>
        <v>33.3002454521205</v>
      </c>
      <c r="D81" s="169">
        <v>1.99671241250427</v>
      </c>
      <c r="E81" s="170">
        <v>21005</v>
      </c>
      <c r="F81" s="171">
        <v>8765.734113</v>
      </c>
      <c r="G81" s="104">
        <v>1081</v>
      </c>
      <c r="H81" s="171">
        <v>373.188699</v>
      </c>
      <c r="I81" s="104">
        <v>3411</v>
      </c>
      <c r="J81" s="171">
        <v>41.6667</v>
      </c>
      <c r="K81" s="104">
        <v>3411</v>
      </c>
      <c r="L81" s="171">
        <v>41.6667</v>
      </c>
      <c r="M81" s="170">
        <v>28908</v>
      </c>
      <c r="N81" s="171">
        <v>9222.256212</v>
      </c>
      <c r="O81" s="104">
        <v>46</v>
      </c>
      <c r="P81" s="171">
        <v>157.14</v>
      </c>
      <c r="Q81" s="171">
        <v>12.14</v>
      </c>
      <c r="R81" s="171">
        <v>516.25</v>
      </c>
      <c r="S81" s="170">
        <v>0</v>
      </c>
      <c r="T81" s="170">
        <v>143263</v>
      </c>
      <c r="U81" s="170">
        <v>347.756329224407</v>
      </c>
      <c r="V81" s="171">
        <v>241.45</v>
      </c>
      <c r="W81" s="104">
        <v>9143</v>
      </c>
      <c r="X81" s="182">
        <v>7756.695429</v>
      </c>
      <c r="Y81" s="182">
        <v>1901.180196</v>
      </c>
      <c r="Z81" s="182">
        <v>726.807871</v>
      </c>
    </row>
    <row r="82" s="144" customFormat="1" spans="1:26">
      <c r="A82" s="149" t="s">
        <v>27</v>
      </c>
      <c r="B82" s="160">
        <f t="shared" si="16"/>
        <v>5616.93</v>
      </c>
      <c r="C82" s="159">
        <f>B82/B89*100</f>
        <v>17.8189273692255</v>
      </c>
      <c r="D82" s="160">
        <v>1.33101215013126</v>
      </c>
      <c r="E82" s="149">
        <v>21892</v>
      </c>
      <c r="F82" s="149">
        <v>4407.35</v>
      </c>
      <c r="G82" s="187">
        <v>2888</v>
      </c>
      <c r="H82" s="149">
        <v>521.7</v>
      </c>
      <c r="I82" s="187">
        <v>1889</v>
      </c>
      <c r="J82" s="149">
        <v>22.64</v>
      </c>
      <c r="K82" s="187">
        <v>0</v>
      </c>
      <c r="L82" s="149">
        <v>0</v>
      </c>
      <c r="M82" s="187">
        <v>26669</v>
      </c>
      <c r="N82" s="160">
        <v>4951.69</v>
      </c>
      <c r="O82" s="187">
        <v>480</v>
      </c>
      <c r="P82" s="149">
        <v>119.66</v>
      </c>
      <c r="Q82" s="149">
        <v>5.51</v>
      </c>
      <c r="R82" s="149">
        <v>187.59</v>
      </c>
      <c r="S82" s="149">
        <v>0</v>
      </c>
      <c r="T82" s="187">
        <v>0</v>
      </c>
      <c r="U82" s="149">
        <v>0</v>
      </c>
      <c r="V82" s="149">
        <v>352.48</v>
      </c>
      <c r="W82" s="187">
        <v>4241</v>
      </c>
      <c r="X82" s="149">
        <v>2988.52</v>
      </c>
      <c r="Y82" s="149">
        <v>0</v>
      </c>
      <c r="Z82" s="149">
        <v>0</v>
      </c>
    </row>
    <row r="83" s="144" customFormat="1" spans="1:26">
      <c r="A83" s="149" t="s">
        <v>28</v>
      </c>
      <c r="B83" s="160">
        <f t="shared" si="16"/>
        <v>2651.38</v>
      </c>
      <c r="C83" s="159">
        <f>B83/B89*100</f>
        <v>8.41113342132037</v>
      </c>
      <c r="D83" s="160">
        <v>-11.82</v>
      </c>
      <c r="E83" s="149">
        <v>2923</v>
      </c>
      <c r="F83" s="149">
        <v>1583.09</v>
      </c>
      <c r="G83" s="187">
        <v>501</v>
      </c>
      <c r="H83" s="149">
        <v>160.19</v>
      </c>
      <c r="I83" s="187">
        <v>8450</v>
      </c>
      <c r="J83" s="149">
        <v>101.38</v>
      </c>
      <c r="K83" s="187">
        <v>81</v>
      </c>
      <c r="L83" s="149">
        <v>9.07</v>
      </c>
      <c r="M83" s="187">
        <v>11955</v>
      </c>
      <c r="N83" s="160">
        <v>1853.73</v>
      </c>
      <c r="O83" s="187">
        <v>23</v>
      </c>
      <c r="P83" s="149">
        <v>17.72</v>
      </c>
      <c r="Q83" s="149">
        <v>0.01</v>
      </c>
      <c r="R83" s="149">
        <v>147.75</v>
      </c>
      <c r="S83" s="149">
        <v>448.1</v>
      </c>
      <c r="T83" s="187">
        <v>0</v>
      </c>
      <c r="U83" s="149">
        <v>0</v>
      </c>
      <c r="V83" s="149">
        <v>184.07</v>
      </c>
      <c r="W83" s="187">
        <v>3347</v>
      </c>
      <c r="X83" s="149">
        <v>1362.47</v>
      </c>
      <c r="Y83" s="149">
        <v>248.16</v>
      </c>
      <c r="Z83" s="149">
        <v>128.35</v>
      </c>
    </row>
    <row r="84" s="144" customFormat="1" spans="1:26">
      <c r="A84" s="149" t="s">
        <v>29</v>
      </c>
      <c r="B84" s="160">
        <f t="shared" si="16"/>
        <v>2396.61</v>
      </c>
      <c r="C84" s="159">
        <f>B84/B89*100</f>
        <v>7.60291111378625</v>
      </c>
      <c r="D84" s="160">
        <v>36.0288107887209</v>
      </c>
      <c r="E84" s="149">
        <v>3316</v>
      </c>
      <c r="F84" s="149">
        <v>913.64</v>
      </c>
      <c r="G84" s="187">
        <v>5879</v>
      </c>
      <c r="H84" s="149">
        <v>1384.48</v>
      </c>
      <c r="I84" s="187">
        <v>31</v>
      </c>
      <c r="J84" s="149">
        <v>0.51</v>
      </c>
      <c r="K84" s="187">
        <v>0</v>
      </c>
      <c r="L84" s="149">
        <v>0</v>
      </c>
      <c r="M84" s="187">
        <v>9217</v>
      </c>
      <c r="N84" s="160">
        <v>2298.63</v>
      </c>
      <c r="O84" s="187">
        <v>8</v>
      </c>
      <c r="P84" s="149">
        <v>3.49</v>
      </c>
      <c r="Q84" s="149">
        <v>10.1</v>
      </c>
      <c r="R84" s="149">
        <v>1.42</v>
      </c>
      <c r="S84" s="149">
        <v>0</v>
      </c>
      <c r="T84" s="187">
        <v>0</v>
      </c>
      <c r="U84" s="149">
        <v>0</v>
      </c>
      <c r="V84" s="149">
        <v>82.97</v>
      </c>
      <c r="W84" s="187">
        <v>2231</v>
      </c>
      <c r="X84" s="149">
        <v>1136.64</v>
      </c>
      <c r="Y84" s="149">
        <v>381.06</v>
      </c>
      <c r="Z84" s="149">
        <v>271.41</v>
      </c>
    </row>
    <row r="85" s="144" customFormat="1" spans="1:26">
      <c r="A85" s="149" t="s">
        <v>30</v>
      </c>
      <c r="B85" s="160">
        <f t="shared" si="16"/>
        <v>5662.553234</v>
      </c>
      <c r="C85" s="159">
        <f>B85/B89*100</f>
        <v>17.963660718759</v>
      </c>
      <c r="D85" s="160">
        <v>3.46034941839874</v>
      </c>
      <c r="E85" s="149">
        <v>9127</v>
      </c>
      <c r="F85" s="160">
        <v>2252.178519</v>
      </c>
      <c r="G85" s="187">
        <v>18392</v>
      </c>
      <c r="H85" s="160">
        <v>2955.250127</v>
      </c>
      <c r="I85" s="187">
        <v>92</v>
      </c>
      <c r="J85" s="149">
        <v>1.32</v>
      </c>
      <c r="K85" s="187">
        <v>0</v>
      </c>
      <c r="L85" s="149">
        <v>0</v>
      </c>
      <c r="M85" s="187">
        <v>27611</v>
      </c>
      <c r="N85" s="160">
        <v>5208.748646</v>
      </c>
      <c r="O85" s="187">
        <v>5</v>
      </c>
      <c r="P85" s="149">
        <v>10.44</v>
      </c>
      <c r="Q85" s="149">
        <v>15.2</v>
      </c>
      <c r="R85" s="160">
        <v>334.197578</v>
      </c>
      <c r="S85" s="149">
        <v>0</v>
      </c>
      <c r="T85" s="187">
        <v>0</v>
      </c>
      <c r="U85" s="149">
        <v>0</v>
      </c>
      <c r="V85" s="160">
        <v>93.96701</v>
      </c>
      <c r="W85" s="187">
        <v>1921</v>
      </c>
      <c r="X85" s="160">
        <v>2369.41</v>
      </c>
      <c r="Y85" s="160">
        <v>733.8805</v>
      </c>
      <c r="Z85" s="160">
        <v>357.5828</v>
      </c>
    </row>
    <row r="86" s="144" customFormat="1" spans="1:26">
      <c r="A86" s="149" t="s">
        <v>31</v>
      </c>
      <c r="B86" s="160">
        <f t="shared" si="16"/>
        <v>2006.532</v>
      </c>
      <c r="C86" s="159">
        <f>B86/B89*100</f>
        <v>6.3654430395299</v>
      </c>
      <c r="D86" s="160">
        <v>33.7679082139453</v>
      </c>
      <c r="E86" s="149">
        <v>4021</v>
      </c>
      <c r="F86" s="160">
        <v>1818.38</v>
      </c>
      <c r="G86" s="187">
        <v>281</v>
      </c>
      <c r="H86" s="160">
        <v>127.97</v>
      </c>
      <c r="I86" s="187">
        <v>93</v>
      </c>
      <c r="J86" s="149">
        <v>1.122</v>
      </c>
      <c r="K86" s="187">
        <v>0</v>
      </c>
      <c r="L86" s="149">
        <v>0</v>
      </c>
      <c r="M86" s="187">
        <v>4395</v>
      </c>
      <c r="N86" s="160">
        <v>1947.472</v>
      </c>
      <c r="O86" s="187">
        <v>5</v>
      </c>
      <c r="P86" s="149">
        <v>17.74</v>
      </c>
      <c r="Q86" s="149">
        <v>0</v>
      </c>
      <c r="R86" s="149">
        <v>20.48</v>
      </c>
      <c r="S86" s="149">
        <v>0</v>
      </c>
      <c r="T86" s="187">
        <v>0</v>
      </c>
      <c r="U86" s="149">
        <v>0</v>
      </c>
      <c r="V86" s="149">
        <v>20.84</v>
      </c>
      <c r="W86" s="187">
        <v>1940</v>
      </c>
      <c r="X86" s="149">
        <v>847.8</v>
      </c>
      <c r="Y86" s="149">
        <v>211.44</v>
      </c>
      <c r="Z86" s="149">
        <v>115.23</v>
      </c>
    </row>
    <row r="87" s="144" customFormat="1" spans="1:26">
      <c r="A87" s="149" t="s">
        <v>32</v>
      </c>
      <c r="B87" s="160">
        <f t="shared" si="16"/>
        <v>68.06</v>
      </c>
      <c r="C87" s="159">
        <f>B87/B89*100</f>
        <v>0.215910861760692</v>
      </c>
      <c r="D87" s="160" t="s">
        <v>34</v>
      </c>
      <c r="E87" s="149">
        <v>158</v>
      </c>
      <c r="F87" s="160">
        <v>68.06</v>
      </c>
      <c r="G87" s="187">
        <v>0</v>
      </c>
      <c r="H87" s="160">
        <v>0</v>
      </c>
      <c r="I87" s="187">
        <v>0</v>
      </c>
      <c r="J87" s="149">
        <v>0</v>
      </c>
      <c r="K87" s="187">
        <v>0</v>
      </c>
      <c r="L87" s="149">
        <v>0</v>
      </c>
      <c r="M87" s="187">
        <v>158</v>
      </c>
      <c r="N87" s="160">
        <v>68.06</v>
      </c>
      <c r="O87" s="187">
        <v>0</v>
      </c>
      <c r="P87" s="149">
        <v>0</v>
      </c>
      <c r="Q87" s="149">
        <v>0</v>
      </c>
      <c r="R87" s="149">
        <v>0</v>
      </c>
      <c r="S87" s="149">
        <v>0</v>
      </c>
      <c r="T87" s="187">
        <v>0</v>
      </c>
      <c r="U87" s="149">
        <v>0</v>
      </c>
      <c r="V87" s="149">
        <v>0</v>
      </c>
      <c r="W87" s="187">
        <v>210</v>
      </c>
      <c r="X87" s="149">
        <v>14.5</v>
      </c>
      <c r="Y87" s="149">
        <v>0</v>
      </c>
      <c r="Z87" s="149">
        <v>0</v>
      </c>
    </row>
    <row r="88" s="144" customFormat="1" spans="1:26">
      <c r="A88" s="149" t="s">
        <v>33</v>
      </c>
      <c r="B88" s="160">
        <f t="shared" si="16"/>
        <v>2623.21</v>
      </c>
      <c r="C88" s="159">
        <f>B88/B89*100</f>
        <v>8.32176802349788</v>
      </c>
      <c r="D88" s="160" t="s">
        <v>34</v>
      </c>
      <c r="E88" s="149">
        <v>6087</v>
      </c>
      <c r="F88" s="160">
        <v>2501.73</v>
      </c>
      <c r="G88" s="187">
        <v>0</v>
      </c>
      <c r="H88" s="160">
        <v>0</v>
      </c>
      <c r="I88" s="187">
        <v>0</v>
      </c>
      <c r="J88" s="149">
        <v>0</v>
      </c>
      <c r="K88" s="187">
        <v>0</v>
      </c>
      <c r="L88" s="149">
        <v>0</v>
      </c>
      <c r="M88" s="187">
        <v>6087</v>
      </c>
      <c r="N88" s="160">
        <v>2501.73</v>
      </c>
      <c r="O88" s="187">
        <v>5</v>
      </c>
      <c r="P88" s="149">
        <v>5.7</v>
      </c>
      <c r="Q88" s="149">
        <v>1</v>
      </c>
      <c r="R88" s="149">
        <v>76.78</v>
      </c>
      <c r="S88" s="149">
        <v>0</v>
      </c>
      <c r="T88" s="187">
        <v>0</v>
      </c>
      <c r="U88" s="149">
        <v>0</v>
      </c>
      <c r="V88" s="149">
        <v>38</v>
      </c>
      <c r="W88" s="187">
        <v>1719</v>
      </c>
      <c r="X88" s="149">
        <v>731</v>
      </c>
      <c r="Y88" s="149">
        <v>309.06</v>
      </c>
      <c r="Z88" s="149">
        <v>171</v>
      </c>
    </row>
    <row r="89" s="144" customFormat="1" spans="1:26">
      <c r="A89" s="149" t="s">
        <v>35</v>
      </c>
      <c r="B89" s="160">
        <f t="shared" si="16"/>
        <v>31522.2677752244</v>
      </c>
      <c r="C89" s="173"/>
      <c r="D89" s="160">
        <v>14.31</v>
      </c>
      <c r="E89" s="161">
        <f t="shared" ref="E89:Z89" si="17">SUM(E81:E88)</f>
        <v>68529</v>
      </c>
      <c r="F89" s="160">
        <f t="shared" si="17"/>
        <v>22310.162632</v>
      </c>
      <c r="G89" s="161">
        <f t="shared" si="17"/>
        <v>29022</v>
      </c>
      <c r="H89" s="160">
        <f t="shared" si="17"/>
        <v>5522.778826</v>
      </c>
      <c r="I89" s="161">
        <f t="shared" si="17"/>
        <v>13966</v>
      </c>
      <c r="J89" s="160">
        <f t="shared" si="17"/>
        <v>168.6387</v>
      </c>
      <c r="K89" s="161">
        <f t="shared" si="17"/>
        <v>3492</v>
      </c>
      <c r="L89" s="160">
        <f t="shared" si="17"/>
        <v>50.7367</v>
      </c>
      <c r="M89" s="161">
        <f t="shared" si="17"/>
        <v>115000</v>
      </c>
      <c r="N89" s="160">
        <f t="shared" si="17"/>
        <v>28052.316858</v>
      </c>
      <c r="O89" s="161">
        <f t="shared" si="17"/>
        <v>572</v>
      </c>
      <c r="P89" s="160">
        <f t="shared" si="17"/>
        <v>331.89</v>
      </c>
      <c r="Q89" s="160">
        <f t="shared" si="17"/>
        <v>43.96</v>
      </c>
      <c r="R89" s="160">
        <f t="shared" si="17"/>
        <v>1284.467578</v>
      </c>
      <c r="S89" s="160">
        <f t="shared" si="17"/>
        <v>448.1</v>
      </c>
      <c r="T89" s="161">
        <f t="shared" si="17"/>
        <v>143263</v>
      </c>
      <c r="U89" s="160">
        <f t="shared" si="17"/>
        <v>347.756329224407</v>
      </c>
      <c r="V89" s="160">
        <f t="shared" si="17"/>
        <v>1013.77701</v>
      </c>
      <c r="W89" s="161">
        <f t="shared" si="17"/>
        <v>24752</v>
      </c>
      <c r="X89" s="160">
        <f t="shared" si="17"/>
        <v>17207.035429</v>
      </c>
      <c r="Y89" s="160">
        <f t="shared" si="17"/>
        <v>3784.780696</v>
      </c>
      <c r="Z89" s="160">
        <f t="shared" si="17"/>
        <v>1770.380671</v>
      </c>
    </row>
    <row r="91" s="144" customFormat="1" ht="15.6" spans="1:26">
      <c r="A91" s="188" t="s">
        <v>44</v>
      </c>
      <c r="B91" s="189">
        <f>B89+B76+B69+B61+B53+B44+B35+B24</f>
        <v>72564.076083</v>
      </c>
      <c r="C91" s="189"/>
      <c r="D91" s="184"/>
      <c r="E91" s="184"/>
      <c r="F91" s="184"/>
      <c r="G91" s="184"/>
      <c r="H91" s="184"/>
      <c r="I91" s="184"/>
      <c r="J91" s="184"/>
      <c r="K91" s="184"/>
      <c r="L91" s="184"/>
      <c r="M91" s="184"/>
      <c r="N91" s="184"/>
      <c r="O91" s="184"/>
      <c r="P91" s="184"/>
      <c r="Q91" s="184"/>
      <c r="R91" s="184"/>
      <c r="S91" s="184"/>
      <c r="T91" s="184"/>
      <c r="U91" s="184"/>
      <c r="V91" s="184"/>
      <c r="W91" s="184"/>
      <c r="X91" s="184"/>
      <c r="Y91" s="184"/>
      <c r="Z91" s="184"/>
    </row>
    <row r="93" s="144" customFormat="1" ht="15.6" spans="1:26">
      <c r="A93" s="190" t="s">
        <v>26</v>
      </c>
      <c r="B93" s="191">
        <f>B81+B74+B66+B58+B49+B40+B29+B19</f>
        <v>36683.115397</v>
      </c>
      <c r="C93" s="184"/>
      <c r="D93" s="191"/>
      <c r="E93" s="192"/>
      <c r="F93" s="192"/>
      <c r="G93" s="192"/>
      <c r="H93" s="192"/>
      <c r="I93" s="184"/>
      <c r="J93" s="184"/>
      <c r="K93" s="184"/>
      <c r="L93" s="184"/>
      <c r="M93" s="184"/>
      <c r="N93" s="184"/>
      <c r="O93" s="184"/>
      <c r="P93" s="184"/>
      <c r="Q93" s="184"/>
      <c r="R93" s="184"/>
      <c r="S93" s="184"/>
      <c r="T93" s="184"/>
      <c r="U93" s="184"/>
      <c r="V93" s="184"/>
      <c r="W93" s="184"/>
      <c r="X93" s="184"/>
      <c r="Y93" s="184"/>
      <c r="Z93" s="184"/>
    </row>
    <row r="94" s="144" customFormat="1" ht="15.6" spans="1:26">
      <c r="A94" s="190" t="s">
        <v>27</v>
      </c>
      <c r="B94" s="191">
        <f>B82+B75+B67+B59+B50+B41+B30+B20</f>
        <v>11684.67</v>
      </c>
      <c r="C94" s="184"/>
      <c r="D94" s="191"/>
      <c r="E94" s="192"/>
      <c r="F94" s="184"/>
      <c r="G94" s="184"/>
      <c r="H94" s="184"/>
      <c r="I94" s="184"/>
      <c r="J94" s="184"/>
      <c r="K94" s="184"/>
      <c r="L94" s="184"/>
      <c r="M94" s="184"/>
      <c r="N94" s="184"/>
      <c r="O94" s="184"/>
      <c r="P94" s="184"/>
      <c r="Q94" s="184"/>
      <c r="R94" s="184"/>
      <c r="S94" s="184"/>
      <c r="T94" s="184"/>
      <c r="U94" s="184"/>
      <c r="V94" s="184"/>
      <c r="W94" s="184"/>
      <c r="X94" s="184"/>
      <c r="Y94" s="184"/>
      <c r="Z94" s="184"/>
    </row>
    <row r="95" s="144" customFormat="1" ht="15.6" spans="1:26">
      <c r="A95" s="190" t="s">
        <v>28</v>
      </c>
      <c r="B95" s="191">
        <f>B83+B68+B52+B42+B31+B21</f>
        <v>5000.425933</v>
      </c>
      <c r="C95" s="184"/>
      <c r="D95" s="191"/>
      <c r="E95" s="192"/>
      <c r="F95" s="184"/>
      <c r="G95" s="184"/>
      <c r="H95" s="184"/>
      <c r="I95" s="184"/>
      <c r="J95" s="184"/>
      <c r="K95" s="184"/>
      <c r="L95" s="184"/>
      <c r="M95" s="184"/>
      <c r="N95" s="184"/>
      <c r="O95" s="184"/>
      <c r="P95" s="184"/>
      <c r="Q95" s="184"/>
      <c r="R95" s="184"/>
      <c r="S95" s="184"/>
      <c r="T95" s="184"/>
      <c r="U95" s="184"/>
      <c r="V95" s="184"/>
      <c r="W95" s="184"/>
      <c r="X95" s="184"/>
      <c r="Y95" s="184"/>
      <c r="Z95" s="184"/>
    </row>
    <row r="96" s="144" customFormat="1" ht="15.6" spans="1:26">
      <c r="A96" s="190" t="s">
        <v>29</v>
      </c>
      <c r="B96" s="191">
        <f>B84+B22+B33</f>
        <v>3000.86</v>
      </c>
      <c r="C96" s="184"/>
      <c r="D96" s="191"/>
      <c r="E96" s="192"/>
      <c r="F96" s="184"/>
      <c r="G96" s="184"/>
      <c r="H96" s="184"/>
      <c r="I96" s="184"/>
      <c r="J96" s="184"/>
      <c r="K96" s="184"/>
      <c r="L96" s="184"/>
      <c r="M96" s="184"/>
      <c r="N96" s="184"/>
      <c r="O96" s="184"/>
      <c r="P96" s="184"/>
      <c r="Q96" s="184"/>
      <c r="R96" s="184"/>
      <c r="S96" s="184"/>
      <c r="T96" s="184"/>
      <c r="U96" s="184"/>
      <c r="V96" s="184"/>
      <c r="W96" s="184"/>
      <c r="X96" s="184"/>
      <c r="Y96" s="184"/>
      <c r="Z96" s="184"/>
    </row>
    <row r="97" s="144" customFormat="1" ht="15.6" spans="1:26">
      <c r="A97" s="190" t="s">
        <v>30</v>
      </c>
      <c r="B97" s="191">
        <f>B85+B43+B32+B23+B52</f>
        <v>9246.486686</v>
      </c>
      <c r="C97" s="184"/>
      <c r="D97" s="191"/>
      <c r="E97" s="192"/>
      <c r="F97" s="184"/>
      <c r="G97" s="184"/>
      <c r="H97" s="184"/>
      <c r="I97" s="184"/>
      <c r="J97" s="184"/>
      <c r="K97" s="184"/>
      <c r="L97" s="184"/>
      <c r="M97" s="184"/>
      <c r="N97" s="184"/>
      <c r="O97" s="184"/>
      <c r="P97" s="184"/>
      <c r="Q97" s="184"/>
      <c r="R97" s="184"/>
      <c r="S97" s="184"/>
      <c r="T97" s="184"/>
      <c r="U97" s="184"/>
      <c r="V97" s="184"/>
      <c r="W97" s="184"/>
      <c r="X97" s="184"/>
      <c r="Y97" s="184"/>
      <c r="Z97" s="184"/>
    </row>
    <row r="98" s="144" customFormat="1" ht="15.6" spans="1:26">
      <c r="A98" s="190" t="s">
        <v>31</v>
      </c>
      <c r="B98" s="191">
        <f>B86+B34</f>
        <v>2354.474</v>
      </c>
      <c r="C98" s="184"/>
      <c r="D98" s="191"/>
      <c r="E98" s="192"/>
      <c r="F98" s="184"/>
      <c r="G98" s="184"/>
      <c r="H98" s="184"/>
      <c r="I98" s="184"/>
      <c r="J98" s="184"/>
      <c r="K98" s="184"/>
      <c r="L98" s="184"/>
      <c r="M98" s="184"/>
      <c r="N98" s="184"/>
      <c r="O98" s="184"/>
      <c r="P98" s="184"/>
      <c r="Q98" s="184"/>
      <c r="R98" s="184"/>
      <c r="S98" s="184"/>
      <c r="T98" s="184"/>
      <c r="U98" s="184"/>
      <c r="V98" s="184"/>
      <c r="W98" s="184"/>
      <c r="X98" s="184"/>
      <c r="Y98" s="184"/>
      <c r="Z98" s="184"/>
    </row>
    <row r="99" s="144" customFormat="1" ht="15.6" spans="1:26">
      <c r="A99" s="190" t="s">
        <v>32</v>
      </c>
      <c r="B99" s="191">
        <f>B87+B60</f>
        <v>651.36</v>
      </c>
      <c r="C99" s="184"/>
      <c r="D99" s="191"/>
      <c r="E99" s="192"/>
      <c r="F99" s="184"/>
      <c r="G99" s="184"/>
      <c r="H99" s="184"/>
      <c r="I99" s="184"/>
      <c r="J99" s="184"/>
      <c r="K99" s="184"/>
      <c r="L99" s="184"/>
      <c r="M99" s="184"/>
      <c r="N99" s="184"/>
      <c r="O99" s="184"/>
      <c r="P99" s="184"/>
      <c r="Q99" s="184"/>
      <c r="R99" s="184"/>
      <c r="S99" s="184"/>
      <c r="T99" s="184"/>
      <c r="U99" s="184"/>
      <c r="V99" s="184"/>
      <c r="W99" s="184"/>
      <c r="X99" s="184"/>
      <c r="Y99" s="184"/>
      <c r="Z99" s="184"/>
    </row>
    <row r="100" s="144" customFormat="1" ht="15.6" spans="1:26">
      <c r="A100" s="185" t="s">
        <v>33</v>
      </c>
      <c r="B100" s="191">
        <f>B88</f>
        <v>2623.21</v>
      </c>
      <c r="C100" s="184"/>
      <c r="D100" s="193"/>
      <c r="E100" s="192"/>
      <c r="F100" s="184"/>
      <c r="G100" s="184"/>
      <c r="H100" s="184"/>
      <c r="I100" s="184"/>
      <c r="J100" s="184"/>
      <c r="K100" s="184"/>
      <c r="L100" s="184"/>
      <c r="M100" s="184"/>
      <c r="N100" s="184"/>
      <c r="O100" s="184"/>
      <c r="P100" s="184"/>
      <c r="Q100" s="184"/>
      <c r="R100" s="184"/>
      <c r="S100" s="184"/>
      <c r="T100" s="184"/>
      <c r="U100" s="184"/>
      <c r="V100" s="184"/>
      <c r="W100" s="184"/>
      <c r="X100" s="184"/>
      <c r="Y100" s="184"/>
      <c r="Z100" s="184"/>
    </row>
    <row r="101" s="144" customFormat="1" spans="1:3">
      <c r="A101" s="185"/>
      <c r="B101" s="194">
        <f>SUM(B93:B100)</f>
        <v>71244.602016</v>
      </c>
      <c r="C101" s="194"/>
    </row>
    <row r="102" s="144" customFormat="1" spans="1:1">
      <c r="A102" s="185"/>
    </row>
  </sheetData>
  <mergeCells count="191">
    <mergeCell ref="A1:Z1"/>
    <mergeCell ref="E3:N3"/>
    <mergeCell ref="E4:F4"/>
    <mergeCell ref="G4:H4"/>
    <mergeCell ref="I4:J4"/>
    <mergeCell ref="K4:L4"/>
    <mergeCell ref="M4:N4"/>
    <mergeCell ref="A15:Z15"/>
    <mergeCell ref="E16:N16"/>
    <mergeCell ref="E17:F17"/>
    <mergeCell ref="G17:H17"/>
    <mergeCell ref="I17:J17"/>
    <mergeCell ref="K17:L17"/>
    <mergeCell ref="M17:N17"/>
    <mergeCell ref="A25:Z25"/>
    <mergeCell ref="E26:N26"/>
    <mergeCell ref="E27:F27"/>
    <mergeCell ref="G27:H27"/>
    <mergeCell ref="I27:J27"/>
    <mergeCell ref="K27:L27"/>
    <mergeCell ref="M27:N27"/>
    <mergeCell ref="A36:Z36"/>
    <mergeCell ref="E37:N37"/>
    <mergeCell ref="E38:F38"/>
    <mergeCell ref="G38:H38"/>
    <mergeCell ref="I38:J38"/>
    <mergeCell ref="K38:L38"/>
    <mergeCell ref="M38:N38"/>
    <mergeCell ref="A45:Z45"/>
    <mergeCell ref="E46:N46"/>
    <mergeCell ref="E47:F47"/>
    <mergeCell ref="G47:H47"/>
    <mergeCell ref="I47:J47"/>
    <mergeCell ref="K47:L47"/>
    <mergeCell ref="M47:N47"/>
    <mergeCell ref="A54:Z54"/>
    <mergeCell ref="E55:N55"/>
    <mergeCell ref="E56:F56"/>
    <mergeCell ref="G56:H56"/>
    <mergeCell ref="I56:J56"/>
    <mergeCell ref="K56:L56"/>
    <mergeCell ref="M56:N56"/>
    <mergeCell ref="A62:Z62"/>
    <mergeCell ref="E63:N63"/>
    <mergeCell ref="E64:F64"/>
    <mergeCell ref="G64:H64"/>
    <mergeCell ref="I64:J64"/>
    <mergeCell ref="K64:L64"/>
    <mergeCell ref="M64:N64"/>
    <mergeCell ref="A70:Z70"/>
    <mergeCell ref="E71:N71"/>
    <mergeCell ref="E72:F72"/>
    <mergeCell ref="G72:H72"/>
    <mergeCell ref="I72:J72"/>
    <mergeCell ref="K72:L72"/>
    <mergeCell ref="M72:N72"/>
    <mergeCell ref="A77:Z77"/>
    <mergeCell ref="E78:N78"/>
    <mergeCell ref="E79:F79"/>
    <mergeCell ref="G79:H79"/>
    <mergeCell ref="I79:J79"/>
    <mergeCell ref="K79:L79"/>
    <mergeCell ref="M79:N79"/>
    <mergeCell ref="B91:C91"/>
    <mergeCell ref="B101:C101"/>
    <mergeCell ref="A3:A5"/>
    <mergeCell ref="A16:A18"/>
    <mergeCell ref="A26:A28"/>
    <mergeCell ref="A37:A39"/>
    <mergeCell ref="A46:A48"/>
    <mergeCell ref="A55:A57"/>
    <mergeCell ref="A63:A65"/>
    <mergeCell ref="A71:A73"/>
    <mergeCell ref="A78:A80"/>
    <mergeCell ref="B3:B5"/>
    <mergeCell ref="B16:B18"/>
    <mergeCell ref="B26:B28"/>
    <mergeCell ref="B37:B39"/>
    <mergeCell ref="B46:B48"/>
    <mergeCell ref="B55:B57"/>
    <mergeCell ref="B63:B65"/>
    <mergeCell ref="B71:B73"/>
    <mergeCell ref="B78:B80"/>
    <mergeCell ref="C3:C5"/>
    <mergeCell ref="C16:C18"/>
    <mergeCell ref="C26:C28"/>
    <mergeCell ref="C37:C39"/>
    <mergeCell ref="C46:C48"/>
    <mergeCell ref="C55:C57"/>
    <mergeCell ref="C63:C65"/>
    <mergeCell ref="C71:C73"/>
    <mergeCell ref="C78:C80"/>
    <mergeCell ref="D3:D5"/>
    <mergeCell ref="D16:D18"/>
    <mergeCell ref="D26:D28"/>
    <mergeCell ref="D37:D39"/>
    <mergeCell ref="D46:D48"/>
    <mergeCell ref="D55:D57"/>
    <mergeCell ref="D63:D65"/>
    <mergeCell ref="D71:D73"/>
    <mergeCell ref="D78:D80"/>
    <mergeCell ref="Q3:Q5"/>
    <mergeCell ref="Q16:Q18"/>
    <mergeCell ref="Q26:Q28"/>
    <mergeCell ref="Q37:Q39"/>
    <mergeCell ref="Q46:Q48"/>
    <mergeCell ref="Q55:Q57"/>
    <mergeCell ref="Q63:Q65"/>
    <mergeCell ref="Q71:Q73"/>
    <mergeCell ref="Q78:Q80"/>
    <mergeCell ref="R3:R5"/>
    <mergeCell ref="R16:R18"/>
    <mergeCell ref="R26:R28"/>
    <mergeCell ref="R37:R39"/>
    <mergeCell ref="R46:R48"/>
    <mergeCell ref="R55:R57"/>
    <mergeCell ref="R63:R65"/>
    <mergeCell ref="R71:R73"/>
    <mergeCell ref="R78:R80"/>
    <mergeCell ref="S3:S4"/>
    <mergeCell ref="S16:S17"/>
    <mergeCell ref="S26:S27"/>
    <mergeCell ref="S37:S38"/>
    <mergeCell ref="S46:S47"/>
    <mergeCell ref="S55:S56"/>
    <mergeCell ref="S63:S64"/>
    <mergeCell ref="S71:S72"/>
    <mergeCell ref="S78:S79"/>
    <mergeCell ref="V3:V5"/>
    <mergeCell ref="V16:V18"/>
    <mergeCell ref="V26:V28"/>
    <mergeCell ref="V37:V39"/>
    <mergeCell ref="V46:V48"/>
    <mergeCell ref="V55:V57"/>
    <mergeCell ref="V63:V65"/>
    <mergeCell ref="V71:V73"/>
    <mergeCell ref="V78:V80"/>
    <mergeCell ref="W3:W5"/>
    <mergeCell ref="W16:W18"/>
    <mergeCell ref="W26:W28"/>
    <mergeCell ref="W37:W39"/>
    <mergeCell ref="W46:W48"/>
    <mergeCell ref="W55:W57"/>
    <mergeCell ref="W63:W65"/>
    <mergeCell ref="W71:W73"/>
    <mergeCell ref="W78:W80"/>
    <mergeCell ref="X3:X5"/>
    <mergeCell ref="X16:X18"/>
    <mergeCell ref="X26:X28"/>
    <mergeCell ref="X37:X39"/>
    <mergeCell ref="X46:X48"/>
    <mergeCell ref="X55:X57"/>
    <mergeCell ref="X63:X65"/>
    <mergeCell ref="X71:X73"/>
    <mergeCell ref="X78:X80"/>
    <mergeCell ref="Y3:Y5"/>
    <mergeCell ref="Y16:Y18"/>
    <mergeCell ref="Y26:Y28"/>
    <mergeCell ref="Y37:Y39"/>
    <mergeCell ref="Y46:Y48"/>
    <mergeCell ref="Y55:Y57"/>
    <mergeCell ref="Y63:Y65"/>
    <mergeCell ref="Y71:Y73"/>
    <mergeCell ref="Y78:Y80"/>
    <mergeCell ref="Z3:Z5"/>
    <mergeCell ref="Z16:Z18"/>
    <mergeCell ref="Z26:Z28"/>
    <mergeCell ref="Z37:Z39"/>
    <mergeCell ref="Z46:Z48"/>
    <mergeCell ref="Z55:Z57"/>
    <mergeCell ref="Z63:Z65"/>
    <mergeCell ref="Z71:Z73"/>
    <mergeCell ref="Z78:Z80"/>
    <mergeCell ref="O3:P4"/>
    <mergeCell ref="T3:U4"/>
    <mergeCell ref="O16:P17"/>
    <mergeCell ref="T16:U17"/>
    <mergeCell ref="O26:P27"/>
    <mergeCell ref="T26:U27"/>
    <mergeCell ref="O37:P38"/>
    <mergeCell ref="T37:U38"/>
    <mergeCell ref="O46:P47"/>
    <mergeCell ref="T46:U47"/>
    <mergeCell ref="O55:P56"/>
    <mergeCell ref="T55:U56"/>
    <mergeCell ref="O63:P64"/>
    <mergeCell ref="T63:U64"/>
    <mergeCell ref="O71:P72"/>
    <mergeCell ref="T71:U72"/>
    <mergeCell ref="O78:P79"/>
    <mergeCell ref="T78:U79"/>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21"/>
  <sheetViews>
    <sheetView workbookViewId="0">
      <selection activeCell="A1" sqref="$A1:$XFD1048576"/>
    </sheetView>
  </sheetViews>
  <sheetFormatPr defaultColWidth="9" defaultRowHeight="14.4"/>
  <cols>
    <col min="1" max="1" width="12.5" customWidth="1"/>
    <col min="2" max="2" width="11.75" customWidth="1"/>
    <col min="3" max="3" width="11.3796296296296" customWidth="1"/>
    <col min="5" max="5" width="10.5" customWidth="1"/>
    <col min="6" max="6" width="11.8796296296296" customWidth="1"/>
    <col min="7" max="7" width="11.75" customWidth="1"/>
    <col min="8" max="8" width="10" customWidth="1"/>
    <col min="9" max="9" width="9.75" customWidth="1"/>
    <col min="11" max="11" width="11.25" customWidth="1"/>
    <col min="12" max="12" width="10.8888888888889" customWidth="1"/>
    <col min="13" max="13" width="10.5" customWidth="1"/>
    <col min="14" max="14" width="10.8796296296296" customWidth="1"/>
    <col min="15" max="15" width="11.25" customWidth="1"/>
    <col min="16" max="17" width="10.3796296296296" customWidth="1"/>
  </cols>
  <sheetData>
    <row r="1" customFormat="1" ht="20.4" spans="1:21">
      <c r="A1" s="1" t="s">
        <v>45</v>
      </c>
      <c r="B1" s="1"/>
      <c r="C1" s="1"/>
      <c r="D1" s="1"/>
      <c r="E1" s="1"/>
      <c r="F1" s="1"/>
      <c r="G1" s="1"/>
      <c r="H1" s="1"/>
      <c r="I1" s="1"/>
      <c r="J1" s="1"/>
      <c r="K1" s="1"/>
      <c r="L1" s="1"/>
      <c r="M1" s="1"/>
      <c r="N1" s="1"/>
      <c r="O1" s="1"/>
      <c r="P1" s="1"/>
      <c r="Q1" s="1"/>
      <c r="R1" s="1"/>
      <c r="S1" s="1"/>
      <c r="T1" s="106"/>
      <c r="U1" s="106"/>
    </row>
    <row r="2" customFormat="1" ht="15.6" spans="1:21">
      <c r="A2" s="2" t="s">
        <v>46</v>
      </c>
      <c r="B2" s="2"/>
      <c r="C2" s="2"/>
      <c r="D2" s="2"/>
      <c r="E2" s="2"/>
      <c r="F2" s="2"/>
      <c r="G2" s="2"/>
      <c r="H2" s="2"/>
      <c r="I2" s="2"/>
      <c r="J2" s="2"/>
      <c r="K2" s="2"/>
      <c r="L2" s="2"/>
      <c r="M2" s="2"/>
      <c r="N2" s="2"/>
      <c r="O2" s="2"/>
      <c r="P2" s="2"/>
      <c r="Q2" s="2"/>
      <c r="R2" s="2"/>
      <c r="S2" s="2"/>
      <c r="T2" s="106"/>
      <c r="U2" s="106"/>
    </row>
    <row r="3" customFormat="1" ht="15.6" spans="1:21">
      <c r="A3" s="3" t="s">
        <v>1</v>
      </c>
      <c r="B3" s="3"/>
      <c r="C3" s="3"/>
      <c r="D3" s="3"/>
      <c r="E3" s="3"/>
      <c r="F3" s="3"/>
      <c r="G3" s="3"/>
      <c r="H3" s="3"/>
      <c r="I3" s="3"/>
      <c r="J3" s="3"/>
      <c r="K3" s="3"/>
      <c r="L3" s="3"/>
      <c r="M3" s="3"/>
      <c r="N3" s="3"/>
      <c r="O3" s="3"/>
      <c r="P3" s="3"/>
      <c r="Q3" s="3"/>
      <c r="R3" s="3"/>
      <c r="S3" s="3"/>
      <c r="T3" s="106"/>
      <c r="U3" s="106"/>
    </row>
    <row r="4" customFormat="1" ht="24" customHeight="1" spans="1:21">
      <c r="A4" s="4" t="s">
        <v>47</v>
      </c>
      <c r="B4" s="4"/>
      <c r="C4" s="4"/>
      <c r="D4" s="4"/>
      <c r="E4" s="4"/>
      <c r="F4" s="4"/>
      <c r="G4" s="4"/>
      <c r="H4" s="4"/>
      <c r="I4" s="4"/>
      <c r="J4" s="4"/>
      <c r="K4" s="4"/>
      <c r="L4" s="4"/>
      <c r="M4" s="4"/>
      <c r="N4" s="4"/>
      <c r="O4" s="4"/>
      <c r="P4" s="4"/>
      <c r="Q4" s="4"/>
      <c r="R4" s="4"/>
      <c r="S4" s="4"/>
      <c r="T4" s="106"/>
      <c r="U4" s="106"/>
    </row>
    <row r="5" customFormat="1" ht="15.6" customHeight="1" spans="1:21">
      <c r="A5" s="5" t="s">
        <v>2</v>
      </c>
      <c r="B5" s="5" t="s">
        <v>3</v>
      </c>
      <c r="C5" s="6" t="s">
        <v>4</v>
      </c>
      <c r="D5" s="7" t="s">
        <v>48</v>
      </c>
      <c r="E5" s="7" t="s">
        <v>49</v>
      </c>
      <c r="F5" s="8" t="s">
        <v>50</v>
      </c>
      <c r="G5" s="9"/>
      <c r="H5" s="6" t="s">
        <v>51</v>
      </c>
      <c r="I5" s="6" t="s">
        <v>52</v>
      </c>
      <c r="J5" s="56" t="s">
        <v>11</v>
      </c>
      <c r="K5" s="57"/>
      <c r="L5" s="5" t="s">
        <v>53</v>
      </c>
      <c r="M5" s="5" t="s">
        <v>54</v>
      </c>
      <c r="N5" s="6" t="s">
        <v>55</v>
      </c>
      <c r="O5" s="6" t="s">
        <v>56</v>
      </c>
      <c r="P5" s="8" t="s">
        <v>57</v>
      </c>
      <c r="Q5" s="9"/>
      <c r="R5" s="5" t="s">
        <v>15</v>
      </c>
      <c r="S5" s="6" t="s">
        <v>58</v>
      </c>
      <c r="T5" s="106"/>
      <c r="U5" s="106"/>
    </row>
    <row r="6" customFormat="1" ht="24" spans="1:21">
      <c r="A6" s="10"/>
      <c r="B6" s="10"/>
      <c r="C6" s="11"/>
      <c r="D6" s="12"/>
      <c r="E6" s="12"/>
      <c r="F6" s="13" t="s">
        <v>59</v>
      </c>
      <c r="G6" s="13" t="s">
        <v>60</v>
      </c>
      <c r="H6" s="11"/>
      <c r="I6" s="11"/>
      <c r="J6" s="13" t="s">
        <v>61</v>
      </c>
      <c r="K6" s="13" t="s">
        <v>23</v>
      </c>
      <c r="L6" s="10"/>
      <c r="M6" s="10"/>
      <c r="N6" s="11"/>
      <c r="O6" s="11"/>
      <c r="P6" s="58" t="s">
        <v>62</v>
      </c>
      <c r="Q6" s="58" t="s">
        <v>63</v>
      </c>
      <c r="R6" s="10"/>
      <c r="S6" s="11"/>
      <c r="T6" s="106"/>
      <c r="U6" s="107"/>
    </row>
    <row r="7" customFormat="1" ht="15.6" spans="1:21">
      <c r="A7" s="10" t="s">
        <v>64</v>
      </c>
      <c r="B7" s="14">
        <v>55246.760259</v>
      </c>
      <c r="C7" s="15">
        <f>B7/B20*100</f>
        <v>20.7518734992</v>
      </c>
      <c r="D7" s="16">
        <v>7.55365848392322</v>
      </c>
      <c r="E7" s="14">
        <v>6868.250156</v>
      </c>
      <c r="F7" s="14">
        <v>1106.481209</v>
      </c>
      <c r="G7" s="14">
        <v>12406.567885</v>
      </c>
      <c r="H7" s="14">
        <v>3114.570568</v>
      </c>
      <c r="I7" s="14">
        <v>3129.472</v>
      </c>
      <c r="J7" s="14">
        <v>0</v>
      </c>
      <c r="K7" s="14">
        <v>2731.648898</v>
      </c>
      <c r="L7" s="14">
        <v>25889.768034</v>
      </c>
      <c r="M7" s="59">
        <v>3644</v>
      </c>
      <c r="N7" s="60">
        <v>5470.9238</v>
      </c>
      <c r="O7" s="60">
        <v>7809.881767</v>
      </c>
      <c r="P7" s="21">
        <v>7626</v>
      </c>
      <c r="Q7" s="24">
        <v>15472.59</v>
      </c>
      <c r="R7" s="29">
        <v>672.56</v>
      </c>
      <c r="S7" s="24">
        <v>235.46</v>
      </c>
      <c r="T7" s="106"/>
      <c r="U7" s="108"/>
    </row>
    <row r="8" customFormat="1" ht="15.6" spans="1:21">
      <c r="A8" s="10" t="s">
        <v>65</v>
      </c>
      <c r="B8" s="16">
        <f t="shared" ref="B8:B19" si="0">SUM(E8:L8)</f>
        <v>42096.78</v>
      </c>
      <c r="C8" s="15">
        <f>B8/B20*100</f>
        <v>15.8124575846298</v>
      </c>
      <c r="D8" s="14">
        <v>26.9436682831862</v>
      </c>
      <c r="E8" s="14">
        <v>12541.76</v>
      </c>
      <c r="F8" s="14">
        <v>70.56</v>
      </c>
      <c r="G8" s="14">
        <v>0</v>
      </c>
      <c r="H8" s="14">
        <v>1460.11</v>
      </c>
      <c r="I8" s="14">
        <v>779.1</v>
      </c>
      <c r="J8" s="50">
        <v>0</v>
      </c>
      <c r="K8" s="50">
        <v>0</v>
      </c>
      <c r="L8" s="61">
        <v>27245.25</v>
      </c>
      <c r="M8" s="62">
        <v>3316</v>
      </c>
      <c r="N8" s="63">
        <v>4618.34</v>
      </c>
      <c r="O8" s="61">
        <v>7287.88</v>
      </c>
      <c r="P8" s="62">
        <v>15999</v>
      </c>
      <c r="Q8" s="61">
        <v>13741.85</v>
      </c>
      <c r="R8" s="14">
        <v>846.71</v>
      </c>
      <c r="S8" s="14">
        <v>53</v>
      </c>
      <c r="T8" s="106"/>
      <c r="U8" s="108"/>
    </row>
    <row r="9" customFormat="1" ht="15.6" spans="1:21">
      <c r="A9" s="10" t="s">
        <v>66</v>
      </c>
      <c r="B9" s="16">
        <f t="shared" si="0"/>
        <v>10988.950471</v>
      </c>
      <c r="C9" s="15">
        <f>B9/B20*100</f>
        <v>4.1276865646799</v>
      </c>
      <c r="D9" s="17">
        <v>-34.316681326636</v>
      </c>
      <c r="E9" s="17">
        <v>2307.24972</v>
      </c>
      <c r="F9" s="17">
        <v>164.92</v>
      </c>
      <c r="G9" s="17">
        <v>1454.2</v>
      </c>
      <c r="H9" s="17">
        <v>90.21</v>
      </c>
      <c r="I9" s="25">
        <v>0</v>
      </c>
      <c r="J9" s="25">
        <v>0</v>
      </c>
      <c r="K9" s="25">
        <v>0</v>
      </c>
      <c r="L9" s="17">
        <v>6972.370751</v>
      </c>
      <c r="M9" s="64">
        <v>707</v>
      </c>
      <c r="N9" s="60">
        <v>618.51</v>
      </c>
      <c r="O9" s="17">
        <v>7353.824429</v>
      </c>
      <c r="P9" s="65">
        <v>320</v>
      </c>
      <c r="Q9" s="17">
        <v>506.894275</v>
      </c>
      <c r="R9" s="17">
        <v>217.926883</v>
      </c>
      <c r="S9" s="17">
        <v>0</v>
      </c>
      <c r="T9" s="106"/>
      <c r="U9" s="108"/>
    </row>
    <row r="10" customFormat="1" ht="15.6" spans="1:21">
      <c r="A10" s="10" t="s">
        <v>67</v>
      </c>
      <c r="B10" s="16">
        <f t="shared" si="0"/>
        <v>6986.16</v>
      </c>
      <c r="C10" s="15">
        <f>B10/B20*100</f>
        <v>2.62415221970511</v>
      </c>
      <c r="D10" s="16">
        <v>5.01792599607657</v>
      </c>
      <c r="E10" s="14">
        <v>1422.5</v>
      </c>
      <c r="F10" s="14">
        <v>423</v>
      </c>
      <c r="G10" s="14">
        <v>0</v>
      </c>
      <c r="H10" s="14">
        <v>0</v>
      </c>
      <c r="I10" s="25">
        <v>0</v>
      </c>
      <c r="J10" s="25">
        <v>0</v>
      </c>
      <c r="K10" s="25">
        <v>0</v>
      </c>
      <c r="L10" s="66">
        <v>5140.66</v>
      </c>
      <c r="M10" s="67">
        <v>233</v>
      </c>
      <c r="N10" s="60">
        <v>360.68</v>
      </c>
      <c r="O10" s="68">
        <v>3179.28</v>
      </c>
      <c r="P10" s="69">
        <v>0</v>
      </c>
      <c r="Q10" s="61">
        <v>0</v>
      </c>
      <c r="R10" s="24">
        <v>101.81</v>
      </c>
      <c r="S10" s="17">
        <v>22.42</v>
      </c>
      <c r="T10" s="106"/>
      <c r="U10" s="106"/>
    </row>
    <row r="11" customFormat="1" ht="15.6" spans="1:21">
      <c r="A11" s="10" t="s">
        <v>68</v>
      </c>
      <c r="B11" s="16">
        <f t="shared" si="0"/>
        <v>34670.2639068688</v>
      </c>
      <c r="C11" s="15">
        <f>B11/B20*100</f>
        <v>13.0228981284385</v>
      </c>
      <c r="D11" s="18">
        <v>36.9223622442442</v>
      </c>
      <c r="E11" s="19">
        <v>5611.81</v>
      </c>
      <c r="F11" s="18">
        <v>74.279</v>
      </c>
      <c r="G11" s="18">
        <v>10142.9</v>
      </c>
      <c r="H11" s="20">
        <v>24.3649068687589</v>
      </c>
      <c r="I11" s="70">
        <v>0</v>
      </c>
      <c r="J11" s="71">
        <v>0</v>
      </c>
      <c r="K11" s="71">
        <v>0</v>
      </c>
      <c r="L11" s="72">
        <v>18816.91</v>
      </c>
      <c r="M11" s="73">
        <v>2633</v>
      </c>
      <c r="N11" s="74">
        <v>411.73</v>
      </c>
      <c r="O11" s="75">
        <v>761.294838</v>
      </c>
      <c r="P11" s="76">
        <v>96</v>
      </c>
      <c r="Q11" s="75">
        <v>212.8</v>
      </c>
      <c r="R11" s="109">
        <v>414.72</v>
      </c>
      <c r="S11" s="109">
        <v>15.21</v>
      </c>
      <c r="T11" s="106"/>
      <c r="U11" s="106"/>
    </row>
    <row r="12" customFormat="1" ht="15.6" spans="1:21">
      <c r="A12" s="21" t="s">
        <v>69</v>
      </c>
      <c r="B12" s="16">
        <f t="shared" si="0"/>
        <v>20481.177912</v>
      </c>
      <c r="C12" s="15">
        <f>B12/B20*100</f>
        <v>7.69317171091845</v>
      </c>
      <c r="D12" s="22">
        <v>-2.02038838453446</v>
      </c>
      <c r="E12" s="22">
        <v>1663.34</v>
      </c>
      <c r="F12" s="22">
        <v>555.4737</v>
      </c>
      <c r="G12" s="23">
        <v>14777.784212</v>
      </c>
      <c r="H12" s="22">
        <v>1213.31</v>
      </c>
      <c r="I12" s="77">
        <v>0</v>
      </c>
      <c r="J12" s="77">
        <v>0</v>
      </c>
      <c r="K12" s="77">
        <v>0</v>
      </c>
      <c r="L12" s="22">
        <v>2271.27</v>
      </c>
      <c r="M12" s="77">
        <v>1088</v>
      </c>
      <c r="N12" s="32">
        <v>13557.54</v>
      </c>
      <c r="O12" s="32">
        <v>6510.55</v>
      </c>
      <c r="P12" s="31">
        <v>173</v>
      </c>
      <c r="Q12" s="32">
        <v>735.6</v>
      </c>
      <c r="R12" s="110">
        <v>65.9</v>
      </c>
      <c r="S12" s="110">
        <v>6.77</v>
      </c>
      <c r="T12" s="106"/>
      <c r="U12" s="106"/>
    </row>
    <row r="13" customFormat="1" ht="15.6" spans="1:21">
      <c r="A13" s="21" t="s">
        <v>70</v>
      </c>
      <c r="B13" s="16">
        <f t="shared" si="0"/>
        <v>32140.6027</v>
      </c>
      <c r="C13" s="15">
        <f>B13/B20*100</f>
        <v>12.0727028750938</v>
      </c>
      <c r="D13" s="14">
        <v>122.788825288439</v>
      </c>
      <c r="E13" s="14">
        <v>652.0327</v>
      </c>
      <c r="F13" s="14">
        <v>1456.4</v>
      </c>
      <c r="G13" s="23">
        <v>27654.87</v>
      </c>
      <c r="H13" s="23">
        <v>27.19</v>
      </c>
      <c r="I13" s="78">
        <v>0</v>
      </c>
      <c r="J13" s="25">
        <v>0</v>
      </c>
      <c r="K13" s="78">
        <v>0</v>
      </c>
      <c r="L13" s="14">
        <v>2350.11</v>
      </c>
      <c r="M13" s="79">
        <v>403</v>
      </c>
      <c r="N13" s="32">
        <v>3243.38</v>
      </c>
      <c r="O13" s="79">
        <v>3185.49</v>
      </c>
      <c r="P13" s="21">
        <v>141</v>
      </c>
      <c r="Q13" s="24">
        <v>624.06</v>
      </c>
      <c r="R13" s="24">
        <v>145.07</v>
      </c>
      <c r="S13" s="17">
        <v>16.5</v>
      </c>
      <c r="T13" s="106"/>
      <c r="U13" s="106"/>
    </row>
    <row r="14" customFormat="1" ht="15.6" spans="1:21">
      <c r="A14" s="21" t="s">
        <v>71</v>
      </c>
      <c r="B14" s="16">
        <f t="shared" si="0"/>
        <v>5733.35</v>
      </c>
      <c r="C14" s="15">
        <f>B14/B20*100</f>
        <v>2.15356979067847</v>
      </c>
      <c r="D14" s="24">
        <v>37.1319572340884</v>
      </c>
      <c r="E14" s="25">
        <v>0</v>
      </c>
      <c r="F14" s="14">
        <v>268.33</v>
      </c>
      <c r="G14" s="23">
        <v>4985.5</v>
      </c>
      <c r="H14" s="25">
        <v>0</v>
      </c>
      <c r="I14" s="78">
        <v>0</v>
      </c>
      <c r="J14" s="25">
        <v>0</v>
      </c>
      <c r="K14" s="78">
        <v>0</v>
      </c>
      <c r="L14" s="14">
        <v>479.52</v>
      </c>
      <c r="M14" s="79">
        <v>0</v>
      </c>
      <c r="N14" s="79">
        <v>0</v>
      </c>
      <c r="O14" s="79">
        <v>44.54</v>
      </c>
      <c r="P14" s="21">
        <v>0</v>
      </c>
      <c r="Q14" s="21">
        <v>0</v>
      </c>
      <c r="R14" s="24">
        <v>0.43</v>
      </c>
      <c r="S14" s="17">
        <v>0.36</v>
      </c>
      <c r="T14" s="106"/>
      <c r="U14" s="106"/>
    </row>
    <row r="15" customFormat="1" ht="15.6" spans="1:21">
      <c r="A15" s="26" t="s">
        <v>72</v>
      </c>
      <c r="B15" s="16">
        <f t="shared" si="0"/>
        <v>23797.68</v>
      </c>
      <c r="C15" s="15">
        <f>B15/B20*100</f>
        <v>8.9389213524786</v>
      </c>
      <c r="D15" s="27">
        <v>122.427556787646</v>
      </c>
      <c r="E15" s="27">
        <v>873</v>
      </c>
      <c r="F15" s="27">
        <v>147.5</v>
      </c>
      <c r="G15" s="28">
        <v>21205.6</v>
      </c>
      <c r="H15" s="27">
        <v>0</v>
      </c>
      <c r="I15" s="80">
        <v>0</v>
      </c>
      <c r="J15" s="80">
        <v>0</v>
      </c>
      <c r="K15" s="80">
        <v>0</v>
      </c>
      <c r="L15" s="27">
        <v>1571.58</v>
      </c>
      <c r="M15" s="80">
        <v>472</v>
      </c>
      <c r="N15" s="80">
        <v>82.57</v>
      </c>
      <c r="O15" s="80">
        <v>4878.5</v>
      </c>
      <c r="P15" s="80">
        <v>0</v>
      </c>
      <c r="Q15" s="80">
        <v>0</v>
      </c>
      <c r="R15" s="27">
        <v>190.89</v>
      </c>
      <c r="S15" s="27">
        <v>114.94</v>
      </c>
      <c r="T15" s="111"/>
      <c r="U15" s="111"/>
    </row>
    <row r="16" customFormat="1" ht="15.6" spans="1:21">
      <c r="A16" s="21" t="s">
        <v>73</v>
      </c>
      <c r="B16" s="16">
        <f t="shared" si="0"/>
        <v>11278.43</v>
      </c>
      <c r="C16" s="15">
        <f>B16/B20*100</f>
        <v>4.23642131289416</v>
      </c>
      <c r="D16" s="29">
        <v>39.1417901701393</v>
      </c>
      <c r="E16" s="30">
        <v>415.7</v>
      </c>
      <c r="F16" s="31">
        <v>0</v>
      </c>
      <c r="G16" s="32">
        <v>10862.73</v>
      </c>
      <c r="H16" s="31">
        <v>0</v>
      </c>
      <c r="I16" s="31">
        <v>0</v>
      </c>
      <c r="J16" s="25">
        <v>0</v>
      </c>
      <c r="K16" s="25">
        <v>0</v>
      </c>
      <c r="L16" s="62">
        <v>0</v>
      </c>
      <c r="M16" s="62">
        <v>218</v>
      </c>
      <c r="N16" s="62">
        <v>0</v>
      </c>
      <c r="O16" s="29">
        <v>0</v>
      </c>
      <c r="P16" s="62">
        <v>0</v>
      </c>
      <c r="Q16" s="62">
        <v>0</v>
      </c>
      <c r="R16" s="29">
        <v>21</v>
      </c>
      <c r="S16" s="29">
        <v>0</v>
      </c>
      <c r="T16" s="106"/>
      <c r="U16" s="106"/>
    </row>
    <row r="17" customFormat="1" ht="15.6" spans="1:21">
      <c r="A17" s="21" t="s">
        <v>74</v>
      </c>
      <c r="B17" s="16">
        <f t="shared" si="0"/>
        <v>14948.574525</v>
      </c>
      <c r="C17" s="15">
        <f>B17/B20*100</f>
        <v>5.61500667336649</v>
      </c>
      <c r="D17" s="33">
        <v>31.5197524993335</v>
      </c>
      <c r="E17" s="33">
        <v>2321.102694</v>
      </c>
      <c r="F17" s="33">
        <v>946.5359</v>
      </c>
      <c r="G17" s="33">
        <v>11363.7</v>
      </c>
      <c r="H17" s="33">
        <v>123.186105</v>
      </c>
      <c r="I17" s="81">
        <v>0</v>
      </c>
      <c r="J17" s="81">
        <v>0</v>
      </c>
      <c r="K17" s="81">
        <v>0</v>
      </c>
      <c r="L17" s="81">
        <v>194.049826</v>
      </c>
      <c r="M17" s="62">
        <v>1247</v>
      </c>
      <c r="N17" s="33">
        <v>509.77019</v>
      </c>
      <c r="O17" s="33">
        <v>11.611724</v>
      </c>
      <c r="P17" s="81">
        <v>13</v>
      </c>
      <c r="Q17" s="33">
        <v>81.9</v>
      </c>
      <c r="R17" s="33">
        <v>273.02672</v>
      </c>
      <c r="S17" s="33">
        <v>7.364341</v>
      </c>
      <c r="T17" s="106"/>
      <c r="U17" s="106"/>
    </row>
    <row r="18" customFormat="1" ht="15.6" spans="1:21">
      <c r="A18" s="21" t="s">
        <v>75</v>
      </c>
      <c r="B18" s="16">
        <f t="shared" si="0"/>
        <v>7734.48</v>
      </c>
      <c r="C18" s="15">
        <f>B18/B20*100</f>
        <v>2.90523733499731</v>
      </c>
      <c r="D18" s="29" t="s">
        <v>34</v>
      </c>
      <c r="E18" s="30">
        <v>0</v>
      </c>
      <c r="F18" s="32">
        <v>395.98</v>
      </c>
      <c r="G18" s="32">
        <v>7338.5</v>
      </c>
      <c r="H18" s="31">
        <v>0</v>
      </c>
      <c r="I18" s="81">
        <v>0</v>
      </c>
      <c r="J18" s="25">
        <v>0</v>
      </c>
      <c r="K18" s="25">
        <v>0</v>
      </c>
      <c r="L18" s="62">
        <v>0</v>
      </c>
      <c r="M18" s="62">
        <v>0</v>
      </c>
      <c r="N18" s="62">
        <v>0</v>
      </c>
      <c r="O18" s="62">
        <v>0</v>
      </c>
      <c r="P18" s="62">
        <v>0</v>
      </c>
      <c r="Q18" s="62">
        <v>0</v>
      </c>
      <c r="R18" s="29">
        <v>0</v>
      </c>
      <c r="S18" s="29">
        <v>0</v>
      </c>
      <c r="T18" s="106"/>
      <c r="U18" s="106"/>
    </row>
    <row r="19" customFormat="1" ht="15.6" spans="1:21">
      <c r="A19" s="21" t="s">
        <v>76</v>
      </c>
      <c r="B19" s="16">
        <f t="shared" si="0"/>
        <v>122.2</v>
      </c>
      <c r="C19" s="15">
        <f>B19/B20*100</f>
        <v>0.0459009529194814</v>
      </c>
      <c r="D19" s="29" t="s">
        <v>34</v>
      </c>
      <c r="E19" s="30">
        <v>122.2</v>
      </c>
      <c r="F19" s="32">
        <v>0</v>
      </c>
      <c r="G19" s="32">
        <v>0</v>
      </c>
      <c r="H19" s="31">
        <v>0</v>
      </c>
      <c r="I19" s="81">
        <v>0</v>
      </c>
      <c r="J19" s="25">
        <v>0</v>
      </c>
      <c r="K19" s="25">
        <v>0</v>
      </c>
      <c r="L19" s="62">
        <v>0</v>
      </c>
      <c r="M19" s="62">
        <v>188</v>
      </c>
      <c r="N19" s="62">
        <v>0</v>
      </c>
      <c r="O19" s="62">
        <v>15.5</v>
      </c>
      <c r="P19" s="62">
        <v>0</v>
      </c>
      <c r="Q19" s="62">
        <v>0</v>
      </c>
      <c r="R19" s="29">
        <v>0</v>
      </c>
      <c r="S19" s="29">
        <v>0</v>
      </c>
      <c r="T19" s="106"/>
      <c r="U19" s="106"/>
    </row>
    <row r="20" customFormat="1" ht="16.9" customHeight="1" spans="1:21">
      <c r="A20" s="21" t="s">
        <v>35</v>
      </c>
      <c r="B20" s="16">
        <f t="shared" ref="B20:S20" si="1">SUM(B7:B19)</f>
        <v>266225.409773869</v>
      </c>
      <c r="C20" s="15"/>
      <c r="D20" s="14">
        <v>30.27</v>
      </c>
      <c r="E20" s="34">
        <f t="shared" si="1"/>
        <v>34798.94527</v>
      </c>
      <c r="F20" s="34">
        <f t="shared" si="1"/>
        <v>5609.459809</v>
      </c>
      <c r="G20" s="34">
        <f t="shared" si="1"/>
        <v>122192.352097</v>
      </c>
      <c r="H20" s="34">
        <f t="shared" si="1"/>
        <v>6052.94157986876</v>
      </c>
      <c r="I20" s="34">
        <f t="shared" si="1"/>
        <v>3908.572</v>
      </c>
      <c r="J20" s="34">
        <f t="shared" si="1"/>
        <v>0</v>
      </c>
      <c r="K20" s="34">
        <f t="shared" si="1"/>
        <v>2731.648898</v>
      </c>
      <c r="L20" s="34">
        <f t="shared" si="1"/>
        <v>90931.488611</v>
      </c>
      <c r="M20" s="82">
        <f t="shared" si="1"/>
        <v>14149</v>
      </c>
      <c r="N20" s="34">
        <f t="shared" si="1"/>
        <v>28873.44399</v>
      </c>
      <c r="O20" s="34">
        <f t="shared" si="1"/>
        <v>41038.352758</v>
      </c>
      <c r="P20" s="82">
        <f t="shared" si="1"/>
        <v>24368</v>
      </c>
      <c r="Q20" s="34">
        <f t="shared" si="1"/>
        <v>31375.694275</v>
      </c>
      <c r="R20" s="34">
        <f t="shared" si="1"/>
        <v>2950.043603</v>
      </c>
      <c r="S20" s="34">
        <f t="shared" si="1"/>
        <v>472.024341</v>
      </c>
      <c r="T20" s="112"/>
      <c r="U20" s="112"/>
    </row>
    <row r="21" customFormat="1" ht="30" customHeight="1" spans="1:21">
      <c r="A21" s="35" t="s">
        <v>36</v>
      </c>
      <c r="B21" s="35"/>
      <c r="C21" s="35"/>
      <c r="D21" s="35"/>
      <c r="E21" s="35"/>
      <c r="F21" s="35"/>
      <c r="G21" s="35"/>
      <c r="H21" s="35"/>
      <c r="I21" s="35"/>
      <c r="J21" s="35"/>
      <c r="K21" s="35"/>
      <c r="L21" s="35"/>
      <c r="M21" s="35"/>
      <c r="N21" s="35"/>
      <c r="O21" s="35"/>
      <c r="P21" s="35"/>
      <c r="Q21" s="35"/>
      <c r="R21" s="35"/>
      <c r="S21" s="35"/>
      <c r="T21" s="112"/>
      <c r="U21" s="112"/>
    </row>
    <row r="22" customFormat="1" ht="14.45" customHeight="1" spans="1:21">
      <c r="A22" s="5" t="s">
        <v>2</v>
      </c>
      <c r="B22" s="5" t="s">
        <v>3</v>
      </c>
      <c r="C22" s="6" t="s">
        <v>4</v>
      </c>
      <c r="D22" s="7" t="s">
        <v>48</v>
      </c>
      <c r="E22" s="7" t="s">
        <v>49</v>
      </c>
      <c r="F22" s="8" t="s">
        <v>50</v>
      </c>
      <c r="G22" s="9"/>
      <c r="H22" s="6" t="s">
        <v>51</v>
      </c>
      <c r="I22" s="6" t="s">
        <v>52</v>
      </c>
      <c r="J22" s="56" t="s">
        <v>11</v>
      </c>
      <c r="K22" s="57"/>
      <c r="L22" s="5" t="s">
        <v>53</v>
      </c>
      <c r="M22" s="5" t="s">
        <v>54</v>
      </c>
      <c r="N22" s="6" t="s">
        <v>55</v>
      </c>
      <c r="O22" s="6" t="s">
        <v>56</v>
      </c>
      <c r="P22" s="8" t="s">
        <v>57</v>
      </c>
      <c r="Q22" s="9"/>
      <c r="R22" s="5" t="s">
        <v>15</v>
      </c>
      <c r="S22" s="6" t="s">
        <v>58</v>
      </c>
      <c r="T22" s="112"/>
      <c r="U22" s="112"/>
    </row>
    <row r="23" customFormat="1" ht="24" spans="1:21">
      <c r="A23" s="10"/>
      <c r="B23" s="10"/>
      <c r="C23" s="11"/>
      <c r="D23" s="12"/>
      <c r="E23" s="12"/>
      <c r="F23" s="13" t="s">
        <v>59</v>
      </c>
      <c r="G23" s="13" t="s">
        <v>60</v>
      </c>
      <c r="H23" s="11"/>
      <c r="I23" s="11"/>
      <c r="J23" s="13" t="s">
        <v>61</v>
      </c>
      <c r="K23" s="13" t="s">
        <v>23</v>
      </c>
      <c r="L23" s="10"/>
      <c r="M23" s="10"/>
      <c r="N23" s="11"/>
      <c r="O23" s="11"/>
      <c r="P23" s="58" t="s">
        <v>62</v>
      </c>
      <c r="Q23" s="58" t="s">
        <v>63</v>
      </c>
      <c r="R23" s="10"/>
      <c r="S23" s="11"/>
      <c r="T23" s="112"/>
      <c r="U23" s="112"/>
    </row>
    <row r="24" customFormat="1" spans="1:21">
      <c r="A24" s="21" t="s">
        <v>64</v>
      </c>
      <c r="B24" s="14">
        <f t="shared" ref="B24:B30" si="2">SUM(E24:L24)</f>
        <v>7956.54217300001</v>
      </c>
      <c r="C24" s="24">
        <f>B24/B30*100</f>
        <v>48.728064472525</v>
      </c>
      <c r="D24" s="14">
        <v>-4.63273677335751</v>
      </c>
      <c r="E24" s="14">
        <v>870.902061</v>
      </c>
      <c r="F24" s="14">
        <v>72.126678</v>
      </c>
      <c r="G24" s="14">
        <v>1717.91</v>
      </c>
      <c r="H24" s="24">
        <v>290.880876</v>
      </c>
      <c r="I24" s="24">
        <v>701.614</v>
      </c>
      <c r="J24" s="50">
        <v>0</v>
      </c>
      <c r="K24" s="50">
        <v>0</v>
      </c>
      <c r="L24" s="49">
        <v>4303.10855800001</v>
      </c>
      <c r="M24" s="50">
        <v>477</v>
      </c>
      <c r="N24" s="33">
        <v>1255.09</v>
      </c>
      <c r="O24" s="49">
        <v>947.585559</v>
      </c>
      <c r="P24" s="81">
        <v>2239</v>
      </c>
      <c r="Q24" s="33">
        <v>4681</v>
      </c>
      <c r="R24" s="113">
        <v>98.07</v>
      </c>
      <c r="S24" s="113">
        <v>36.03</v>
      </c>
      <c r="T24" s="112"/>
      <c r="U24" s="112"/>
    </row>
    <row r="25" customFormat="1" spans="1:21">
      <c r="A25" s="21" t="s">
        <v>65</v>
      </c>
      <c r="B25" s="36">
        <f t="shared" si="2"/>
        <v>1494.76</v>
      </c>
      <c r="C25" s="24">
        <f>B25/B30*100</f>
        <v>9.15432358268874</v>
      </c>
      <c r="D25" s="37">
        <v>12.5402800783015</v>
      </c>
      <c r="E25" s="37">
        <v>307.19</v>
      </c>
      <c r="F25" s="37">
        <v>4.6</v>
      </c>
      <c r="G25" s="38">
        <v>0</v>
      </c>
      <c r="H25" s="39">
        <v>19.13</v>
      </c>
      <c r="I25" s="83">
        <v>0</v>
      </c>
      <c r="J25" s="38">
        <v>0</v>
      </c>
      <c r="K25" s="38">
        <v>0</v>
      </c>
      <c r="L25" s="39">
        <v>1163.84</v>
      </c>
      <c r="M25" s="38">
        <v>109</v>
      </c>
      <c r="N25" s="37">
        <v>211.53</v>
      </c>
      <c r="O25" s="39">
        <v>1615.03</v>
      </c>
      <c r="P25" s="50">
        <v>0</v>
      </c>
      <c r="Q25" s="50">
        <v>0</v>
      </c>
      <c r="R25" s="50">
        <v>0</v>
      </c>
      <c r="S25" s="50">
        <v>0</v>
      </c>
      <c r="T25" s="112"/>
      <c r="U25" s="112"/>
    </row>
    <row r="26" customFormat="1" spans="1:21">
      <c r="A26" s="21" t="s">
        <v>66</v>
      </c>
      <c r="B26" s="36">
        <f t="shared" si="2"/>
        <v>611.34268</v>
      </c>
      <c r="C26" s="24">
        <f>B26/B30*100</f>
        <v>3.74403162556406</v>
      </c>
      <c r="D26" s="40">
        <v>-74.0809452508179</v>
      </c>
      <c r="E26" s="40">
        <v>78.11228</v>
      </c>
      <c r="F26" s="41">
        <v>0</v>
      </c>
      <c r="G26" s="42">
        <v>0</v>
      </c>
      <c r="H26" s="43">
        <v>0.05</v>
      </c>
      <c r="I26" s="84">
        <v>0</v>
      </c>
      <c r="J26" s="85">
        <v>0</v>
      </c>
      <c r="K26" s="84">
        <v>0</v>
      </c>
      <c r="L26" s="43">
        <v>533.1804</v>
      </c>
      <c r="M26" s="86">
        <v>36</v>
      </c>
      <c r="N26" s="87">
        <v>1.02</v>
      </c>
      <c r="O26" s="84">
        <v>0</v>
      </c>
      <c r="P26" s="84">
        <v>0</v>
      </c>
      <c r="Q26" s="84">
        <v>0</v>
      </c>
      <c r="R26" s="84">
        <v>0</v>
      </c>
      <c r="S26" s="84">
        <v>0</v>
      </c>
      <c r="T26" s="112"/>
      <c r="U26" s="112"/>
    </row>
    <row r="27" customFormat="1" spans="1:21">
      <c r="A27" s="21" t="s">
        <v>68</v>
      </c>
      <c r="B27" s="36">
        <f t="shared" si="2"/>
        <v>4476.27594274372</v>
      </c>
      <c r="C27" s="24">
        <f>B27/B30*100</f>
        <v>27.4139516880844</v>
      </c>
      <c r="D27" s="44">
        <v>29.217614392768</v>
      </c>
      <c r="E27" s="19">
        <v>657.97</v>
      </c>
      <c r="F27" s="44">
        <v>0</v>
      </c>
      <c r="G27" s="44">
        <v>528.5</v>
      </c>
      <c r="H27" s="45">
        <v>2.39594274371844</v>
      </c>
      <c r="I27" s="88">
        <v>0</v>
      </c>
      <c r="J27" s="88">
        <v>0</v>
      </c>
      <c r="K27" s="88">
        <v>0</v>
      </c>
      <c r="L27" s="72">
        <v>3287.41</v>
      </c>
      <c r="M27" s="89">
        <v>356</v>
      </c>
      <c r="N27" s="90">
        <v>46.5</v>
      </c>
      <c r="O27" s="91">
        <v>178.998572</v>
      </c>
      <c r="P27" s="91">
        <v>17</v>
      </c>
      <c r="Q27" s="91">
        <v>38.74</v>
      </c>
      <c r="R27" s="114">
        <v>0</v>
      </c>
      <c r="S27" s="115">
        <v>0</v>
      </c>
      <c r="T27" s="112"/>
      <c r="U27" s="112"/>
    </row>
    <row r="28" customFormat="1" spans="1:21">
      <c r="A28" s="21" t="s">
        <v>69</v>
      </c>
      <c r="B28" s="36">
        <f t="shared" si="2"/>
        <v>1512.7721</v>
      </c>
      <c r="C28" s="24">
        <f>B28/B30*100</f>
        <v>9.26463466393506</v>
      </c>
      <c r="D28" s="46">
        <v>-19.502141789099</v>
      </c>
      <c r="E28" s="46">
        <v>203.67</v>
      </c>
      <c r="F28" s="47">
        <v>119.4106</v>
      </c>
      <c r="G28" s="47">
        <v>984.7015</v>
      </c>
      <c r="H28" s="46">
        <v>1.6</v>
      </c>
      <c r="I28" s="55">
        <v>0</v>
      </c>
      <c r="J28" s="55">
        <v>0</v>
      </c>
      <c r="K28" s="55">
        <v>0</v>
      </c>
      <c r="L28" s="46">
        <v>203.39</v>
      </c>
      <c r="M28" s="92">
        <v>244</v>
      </c>
      <c r="N28" s="46">
        <v>1877.31</v>
      </c>
      <c r="O28" s="46">
        <v>2525.34</v>
      </c>
      <c r="P28" s="92">
        <v>25</v>
      </c>
      <c r="Q28" s="46">
        <v>107.23</v>
      </c>
      <c r="R28" s="46">
        <v>65.9</v>
      </c>
      <c r="S28" s="46">
        <v>6.77</v>
      </c>
      <c r="T28" s="112"/>
      <c r="U28" s="112"/>
    </row>
    <row r="29" customFormat="1" spans="1:21">
      <c r="A29" s="21" t="s">
        <v>70</v>
      </c>
      <c r="B29" s="36">
        <f t="shared" si="2"/>
        <v>276.7664</v>
      </c>
      <c r="C29" s="24">
        <f>B29/B30*100</f>
        <v>1.69499396720267</v>
      </c>
      <c r="D29" s="29">
        <v>11.3434445025546</v>
      </c>
      <c r="E29" s="33">
        <v>276.7664</v>
      </c>
      <c r="F29" s="25">
        <v>0</v>
      </c>
      <c r="G29" s="25">
        <v>0</v>
      </c>
      <c r="H29" s="25">
        <v>0</v>
      </c>
      <c r="I29" s="25">
        <v>0</v>
      </c>
      <c r="J29" s="25">
        <v>0</v>
      </c>
      <c r="K29" s="25">
        <v>0</v>
      </c>
      <c r="L29" s="25">
        <v>0</v>
      </c>
      <c r="M29" s="93">
        <v>148</v>
      </c>
      <c r="N29" s="25">
        <v>0</v>
      </c>
      <c r="O29" s="25">
        <v>0</v>
      </c>
      <c r="P29" s="25">
        <v>0</v>
      </c>
      <c r="Q29" s="25">
        <v>0</v>
      </c>
      <c r="R29" s="25">
        <v>0</v>
      </c>
      <c r="S29" s="25">
        <v>0</v>
      </c>
      <c r="T29" s="112"/>
      <c r="U29" s="112"/>
    </row>
    <row r="30" customFormat="1" ht="19.15" customHeight="1" spans="1:21">
      <c r="A30" s="21" t="s">
        <v>35</v>
      </c>
      <c r="B30" s="36">
        <f t="shared" si="2"/>
        <v>16328.4592957437</v>
      </c>
      <c r="C30" s="21"/>
      <c r="D30" s="24">
        <v>-6.88</v>
      </c>
      <c r="E30" s="34">
        <f t="shared" ref="E30:S30" si="3">SUM(E24:E29)</f>
        <v>2394.610741</v>
      </c>
      <c r="F30" s="34">
        <f t="shared" si="3"/>
        <v>196.137278</v>
      </c>
      <c r="G30" s="34">
        <f t="shared" si="3"/>
        <v>3231.1115</v>
      </c>
      <c r="H30" s="34">
        <f t="shared" si="3"/>
        <v>314.056818743718</v>
      </c>
      <c r="I30" s="34">
        <f t="shared" si="3"/>
        <v>701.614</v>
      </c>
      <c r="J30" s="34">
        <f t="shared" si="3"/>
        <v>0</v>
      </c>
      <c r="K30" s="34">
        <f t="shared" si="3"/>
        <v>0</v>
      </c>
      <c r="L30" s="34">
        <f t="shared" si="3"/>
        <v>9490.92895800001</v>
      </c>
      <c r="M30" s="82">
        <f t="shared" si="3"/>
        <v>1370</v>
      </c>
      <c r="N30" s="34">
        <f t="shared" si="3"/>
        <v>3391.45</v>
      </c>
      <c r="O30" s="34">
        <f t="shared" si="3"/>
        <v>5266.954131</v>
      </c>
      <c r="P30" s="82">
        <f t="shared" si="3"/>
        <v>2281</v>
      </c>
      <c r="Q30" s="34">
        <f t="shared" si="3"/>
        <v>4826.97</v>
      </c>
      <c r="R30" s="34">
        <f t="shared" si="3"/>
        <v>163.97</v>
      </c>
      <c r="S30" s="34">
        <f t="shared" si="3"/>
        <v>42.8</v>
      </c>
      <c r="T30" s="112"/>
      <c r="U30" s="112"/>
    </row>
    <row r="31" customFormat="1" ht="25.15" customHeight="1" spans="1:21">
      <c r="A31" s="35" t="s">
        <v>37</v>
      </c>
      <c r="B31" s="35"/>
      <c r="C31" s="35"/>
      <c r="D31" s="35"/>
      <c r="E31" s="35"/>
      <c r="F31" s="35"/>
      <c r="G31" s="35"/>
      <c r="H31" s="35"/>
      <c r="I31" s="35"/>
      <c r="J31" s="35"/>
      <c r="K31" s="35"/>
      <c r="L31" s="35"/>
      <c r="M31" s="35"/>
      <c r="N31" s="35"/>
      <c r="O31" s="35"/>
      <c r="P31" s="35"/>
      <c r="Q31" s="35"/>
      <c r="R31" s="35"/>
      <c r="S31" s="35"/>
      <c r="T31" s="112"/>
      <c r="U31" s="112"/>
    </row>
    <row r="32" customFormat="1" ht="14.45" customHeight="1" spans="1:21">
      <c r="A32" s="5" t="s">
        <v>2</v>
      </c>
      <c r="B32" s="5" t="s">
        <v>3</v>
      </c>
      <c r="C32" s="6" t="s">
        <v>4</v>
      </c>
      <c r="D32" s="7" t="s">
        <v>48</v>
      </c>
      <c r="E32" s="7" t="s">
        <v>49</v>
      </c>
      <c r="F32" s="8" t="s">
        <v>50</v>
      </c>
      <c r="G32" s="9"/>
      <c r="H32" s="6" t="s">
        <v>51</v>
      </c>
      <c r="I32" s="6" t="s">
        <v>52</v>
      </c>
      <c r="J32" s="56" t="s">
        <v>11</v>
      </c>
      <c r="K32" s="57"/>
      <c r="L32" s="5" t="s">
        <v>53</v>
      </c>
      <c r="M32" s="5" t="s">
        <v>54</v>
      </c>
      <c r="N32" s="6" t="s">
        <v>55</v>
      </c>
      <c r="O32" s="6" t="s">
        <v>56</v>
      </c>
      <c r="P32" s="8" t="s">
        <v>57</v>
      </c>
      <c r="Q32" s="9"/>
      <c r="R32" s="5" t="s">
        <v>15</v>
      </c>
      <c r="S32" s="6" t="s">
        <v>58</v>
      </c>
      <c r="T32" s="112"/>
      <c r="U32" s="112"/>
    </row>
    <row r="33" customFormat="1" ht="24" spans="1:21">
      <c r="A33" s="10"/>
      <c r="B33" s="10"/>
      <c r="C33" s="11"/>
      <c r="D33" s="12"/>
      <c r="E33" s="12"/>
      <c r="F33" s="13" t="s">
        <v>59</v>
      </c>
      <c r="G33" s="13" t="s">
        <v>60</v>
      </c>
      <c r="H33" s="11"/>
      <c r="I33" s="11"/>
      <c r="J33" s="13" t="s">
        <v>61</v>
      </c>
      <c r="K33" s="13" t="s">
        <v>23</v>
      </c>
      <c r="L33" s="10"/>
      <c r="M33" s="10"/>
      <c r="N33" s="11"/>
      <c r="O33" s="11"/>
      <c r="P33" s="58" t="s">
        <v>62</v>
      </c>
      <c r="Q33" s="58" t="s">
        <v>63</v>
      </c>
      <c r="R33" s="10"/>
      <c r="S33" s="11"/>
      <c r="T33" s="112"/>
      <c r="U33" s="112"/>
    </row>
    <row r="34" customFormat="1" spans="1:21">
      <c r="A34" s="21" t="s">
        <v>64</v>
      </c>
      <c r="B34" s="14">
        <v>11820.718731</v>
      </c>
      <c r="C34" s="24">
        <f>B34/B43*100</f>
        <v>35.7062755339977</v>
      </c>
      <c r="D34" s="14">
        <v>-0.780684401531753</v>
      </c>
      <c r="E34" s="14">
        <v>1134.524838</v>
      </c>
      <c r="F34" s="14">
        <v>357.477098</v>
      </c>
      <c r="G34" s="14">
        <v>3306.961712</v>
      </c>
      <c r="H34" s="24">
        <v>529.280892</v>
      </c>
      <c r="I34" s="24">
        <v>916.05</v>
      </c>
      <c r="J34" s="50">
        <v>0</v>
      </c>
      <c r="K34" s="50">
        <v>0</v>
      </c>
      <c r="L34" s="49">
        <v>5576.424191</v>
      </c>
      <c r="M34" s="50">
        <v>702</v>
      </c>
      <c r="N34" s="33">
        <v>2004.91</v>
      </c>
      <c r="O34" s="49">
        <v>2223.608403</v>
      </c>
      <c r="P34" s="94">
        <v>905</v>
      </c>
      <c r="Q34" s="116">
        <v>2900.25</v>
      </c>
      <c r="R34" s="113">
        <v>138.76</v>
      </c>
      <c r="S34" s="113">
        <v>52.65</v>
      </c>
      <c r="T34" s="112"/>
      <c r="U34" s="112"/>
    </row>
    <row r="35" customFormat="1" spans="1:19">
      <c r="A35" s="21" t="s">
        <v>65</v>
      </c>
      <c r="B35" s="14">
        <f t="shared" ref="B35:B42" si="4">SUM(E35:L35)</f>
        <v>4863.17</v>
      </c>
      <c r="C35" s="24">
        <f>B35/B43*100</f>
        <v>14.6899433055017</v>
      </c>
      <c r="D35" s="37">
        <v>56.5537488853621</v>
      </c>
      <c r="E35" s="37">
        <v>2300.25</v>
      </c>
      <c r="F35" s="37">
        <v>0.17</v>
      </c>
      <c r="G35" s="38">
        <v>0</v>
      </c>
      <c r="H35" s="39">
        <v>47.82</v>
      </c>
      <c r="I35" s="83">
        <v>0</v>
      </c>
      <c r="J35" s="38">
        <v>0</v>
      </c>
      <c r="K35" s="38">
        <v>0</v>
      </c>
      <c r="L35" s="39">
        <v>2514.93</v>
      </c>
      <c r="M35" s="38">
        <v>820</v>
      </c>
      <c r="N35" s="37">
        <v>220.42</v>
      </c>
      <c r="O35" s="39">
        <v>316.28</v>
      </c>
      <c r="P35" s="50">
        <v>0</v>
      </c>
      <c r="Q35" s="50">
        <v>0</v>
      </c>
      <c r="R35" s="50">
        <v>0</v>
      </c>
      <c r="S35" s="50">
        <v>0</v>
      </c>
    </row>
    <row r="36" customFormat="1" spans="1:19">
      <c r="A36" s="21" t="s">
        <v>66</v>
      </c>
      <c r="B36" s="14">
        <f t="shared" si="4"/>
        <v>2673.383258</v>
      </c>
      <c r="C36" s="24">
        <f>B36/B43*100</f>
        <v>8.07536000055466</v>
      </c>
      <c r="D36" s="40">
        <v>-29.0081141001992</v>
      </c>
      <c r="E36" s="48">
        <v>546.48546</v>
      </c>
      <c r="F36" s="41">
        <v>0</v>
      </c>
      <c r="G36" s="43">
        <v>34.3</v>
      </c>
      <c r="H36" s="43">
        <v>2.44</v>
      </c>
      <c r="I36" s="84">
        <v>0</v>
      </c>
      <c r="J36" s="85">
        <v>0</v>
      </c>
      <c r="K36" s="84">
        <v>0</v>
      </c>
      <c r="L36" s="95">
        <v>2090.157798</v>
      </c>
      <c r="M36" s="96">
        <v>171</v>
      </c>
      <c r="N36" s="97">
        <v>94.4</v>
      </c>
      <c r="O36" s="84">
        <v>0</v>
      </c>
      <c r="P36" s="84">
        <v>0</v>
      </c>
      <c r="Q36" s="84">
        <v>0</v>
      </c>
      <c r="R36" s="84">
        <v>0.158226</v>
      </c>
      <c r="S36" s="84">
        <v>0</v>
      </c>
    </row>
    <row r="37" customFormat="1" spans="1:19">
      <c r="A37" s="21" t="s">
        <v>67</v>
      </c>
      <c r="B37" s="14">
        <f t="shared" si="4"/>
        <v>1611.51</v>
      </c>
      <c r="C37" s="24">
        <f>B37/B43*100</f>
        <v>4.86781061247068</v>
      </c>
      <c r="D37" s="49">
        <v>53.5444099319702</v>
      </c>
      <c r="E37" s="14">
        <v>559.7</v>
      </c>
      <c r="F37" s="50">
        <v>0</v>
      </c>
      <c r="G37" s="50">
        <v>0</v>
      </c>
      <c r="H37" s="50">
        <v>0</v>
      </c>
      <c r="I37" s="50">
        <v>0</v>
      </c>
      <c r="J37" s="50">
        <v>0</v>
      </c>
      <c r="K37" s="50">
        <v>0</v>
      </c>
      <c r="L37" s="49">
        <v>1051.81</v>
      </c>
      <c r="M37" s="50">
        <v>91</v>
      </c>
      <c r="N37" s="50">
        <v>0</v>
      </c>
      <c r="O37" s="50">
        <v>0</v>
      </c>
      <c r="P37" s="50">
        <v>0</v>
      </c>
      <c r="Q37" s="50">
        <v>0</v>
      </c>
      <c r="R37" s="50">
        <v>0</v>
      </c>
      <c r="S37" s="50">
        <v>0</v>
      </c>
    </row>
    <row r="38" customFormat="1" spans="1:19">
      <c r="A38" s="21" t="s">
        <v>68</v>
      </c>
      <c r="B38" s="14">
        <f t="shared" si="4"/>
        <v>4305.46263744117</v>
      </c>
      <c r="C38" s="24">
        <f>B38/B43*100</f>
        <v>13.0053035464453</v>
      </c>
      <c r="D38" s="44">
        <v>-15.4009429535135</v>
      </c>
      <c r="E38" s="19">
        <v>1035.15</v>
      </c>
      <c r="F38" s="44">
        <v>0</v>
      </c>
      <c r="G38" s="44">
        <v>0</v>
      </c>
      <c r="H38" s="45">
        <v>3.17263744117082</v>
      </c>
      <c r="I38" s="88">
        <v>0</v>
      </c>
      <c r="J38" s="88">
        <v>0</v>
      </c>
      <c r="K38" s="88">
        <v>0</v>
      </c>
      <c r="L38" s="72">
        <v>3267.14</v>
      </c>
      <c r="M38" s="89">
        <v>488</v>
      </c>
      <c r="N38" s="90">
        <v>56.4</v>
      </c>
      <c r="O38" s="91">
        <v>154.1267</v>
      </c>
      <c r="P38" s="91">
        <v>4</v>
      </c>
      <c r="Q38" s="91">
        <v>2.65</v>
      </c>
      <c r="R38" s="114">
        <v>0</v>
      </c>
      <c r="S38" s="115">
        <v>0</v>
      </c>
    </row>
    <row r="39" customFormat="1" spans="1:19">
      <c r="A39" s="21" t="s">
        <v>69</v>
      </c>
      <c r="B39" s="14">
        <f t="shared" si="4"/>
        <v>4557.738912</v>
      </c>
      <c r="C39" s="24">
        <f>B39/B43*100</f>
        <v>13.7673423340247</v>
      </c>
      <c r="D39" s="46">
        <v>-34.3292728113667</v>
      </c>
      <c r="E39" s="46">
        <v>672.37</v>
      </c>
      <c r="F39" s="51">
        <v>58.9795</v>
      </c>
      <c r="G39" s="47">
        <v>3116.139412</v>
      </c>
      <c r="H39" s="46">
        <v>7.01</v>
      </c>
      <c r="I39" s="55">
        <v>0</v>
      </c>
      <c r="J39" s="55">
        <v>0</v>
      </c>
      <c r="K39" s="88">
        <v>0</v>
      </c>
      <c r="L39" s="98">
        <v>703.24</v>
      </c>
      <c r="M39" s="92">
        <v>571</v>
      </c>
      <c r="N39" s="46">
        <v>6003.77</v>
      </c>
      <c r="O39" s="46">
        <v>1497.21</v>
      </c>
      <c r="P39" s="92">
        <v>39</v>
      </c>
      <c r="Q39" s="46">
        <v>164.3</v>
      </c>
      <c r="R39" s="92">
        <v>0</v>
      </c>
      <c r="S39" s="92">
        <v>0</v>
      </c>
    </row>
    <row r="40" customFormat="1" spans="1:19">
      <c r="A40" s="21" t="s">
        <v>70</v>
      </c>
      <c r="B40" s="14">
        <f t="shared" si="4"/>
        <v>95.0379</v>
      </c>
      <c r="C40" s="24">
        <f>B40/B43*100</f>
        <v>0.287076405487355</v>
      </c>
      <c r="D40" s="29">
        <v>-25.4749079982153</v>
      </c>
      <c r="E40" s="33">
        <v>95.0379</v>
      </c>
      <c r="F40" s="25">
        <v>0</v>
      </c>
      <c r="G40" s="25">
        <v>0</v>
      </c>
      <c r="H40" s="25">
        <v>0</v>
      </c>
      <c r="I40" s="25">
        <v>0</v>
      </c>
      <c r="J40" s="25">
        <v>0</v>
      </c>
      <c r="K40" s="25">
        <v>0</v>
      </c>
      <c r="L40" s="25">
        <v>0</v>
      </c>
      <c r="M40" s="93">
        <v>53</v>
      </c>
      <c r="N40" s="25">
        <v>0</v>
      </c>
      <c r="O40" s="25">
        <v>0</v>
      </c>
      <c r="P40" s="25">
        <v>0</v>
      </c>
      <c r="Q40" s="25">
        <v>0</v>
      </c>
      <c r="R40" s="25">
        <v>0</v>
      </c>
      <c r="S40" s="25">
        <v>0</v>
      </c>
    </row>
    <row r="41" customFormat="1" ht="18" customHeight="1" spans="1:19">
      <c r="A41" s="21" t="s">
        <v>71</v>
      </c>
      <c r="B41" s="14">
        <f t="shared" si="4"/>
        <v>2935.2</v>
      </c>
      <c r="C41" s="24">
        <f>B41/B43*100</f>
        <v>8.86621721846214</v>
      </c>
      <c r="D41" s="49">
        <v>79.6657893126033</v>
      </c>
      <c r="E41" s="50">
        <v>0</v>
      </c>
      <c r="F41" s="29">
        <v>80.1</v>
      </c>
      <c r="G41" s="29">
        <v>2746.4</v>
      </c>
      <c r="H41" s="50">
        <v>0</v>
      </c>
      <c r="I41" s="50">
        <v>0</v>
      </c>
      <c r="J41" s="50">
        <v>0</v>
      </c>
      <c r="K41" s="50">
        <v>0</v>
      </c>
      <c r="L41" s="49">
        <v>108.7</v>
      </c>
      <c r="M41" s="50">
        <v>0</v>
      </c>
      <c r="N41" s="50">
        <v>0</v>
      </c>
      <c r="O41" s="33">
        <v>19.45</v>
      </c>
      <c r="P41" s="50">
        <v>0</v>
      </c>
      <c r="Q41" s="50">
        <v>0</v>
      </c>
      <c r="R41" s="50">
        <v>0</v>
      </c>
      <c r="S41" s="50">
        <v>0</v>
      </c>
    </row>
    <row r="42" customFormat="1" ht="19.9" customHeight="1" spans="1:19">
      <c r="A42" s="21" t="s">
        <v>74</v>
      </c>
      <c r="B42" s="14">
        <f t="shared" si="4"/>
        <v>243.216063</v>
      </c>
      <c r="C42" s="24">
        <f>B42/B43*100</f>
        <v>0.734671043055728</v>
      </c>
      <c r="D42" s="49" t="s">
        <v>34</v>
      </c>
      <c r="E42" s="49">
        <v>241.696685</v>
      </c>
      <c r="F42" s="29">
        <v>0</v>
      </c>
      <c r="G42" s="29">
        <v>0</v>
      </c>
      <c r="H42" s="50">
        <v>1.519378</v>
      </c>
      <c r="I42" s="50">
        <v>0</v>
      </c>
      <c r="J42" s="50">
        <v>0</v>
      </c>
      <c r="K42" s="50">
        <v>0</v>
      </c>
      <c r="L42" s="49">
        <v>0</v>
      </c>
      <c r="M42" s="50">
        <v>312</v>
      </c>
      <c r="N42" s="49">
        <v>40.674197</v>
      </c>
      <c r="O42" s="33">
        <v>0</v>
      </c>
      <c r="P42" s="50">
        <v>0</v>
      </c>
      <c r="Q42" s="50">
        <v>0</v>
      </c>
      <c r="R42" s="50">
        <v>0</v>
      </c>
      <c r="S42" s="50">
        <v>0</v>
      </c>
    </row>
    <row r="43" customFormat="1" ht="18" customHeight="1" spans="1:19">
      <c r="A43" s="21" t="s">
        <v>35</v>
      </c>
      <c r="B43" s="14">
        <f t="shared" ref="B43:S43" si="5">SUM(B34:B42)</f>
        <v>33105.4375014412</v>
      </c>
      <c r="C43" s="14"/>
      <c r="D43" s="14">
        <v>5.44</v>
      </c>
      <c r="E43" s="14">
        <f t="shared" si="5"/>
        <v>6585.214883</v>
      </c>
      <c r="F43" s="14">
        <f t="shared" si="5"/>
        <v>496.726598</v>
      </c>
      <c r="G43" s="14">
        <f t="shared" si="5"/>
        <v>9203.801124</v>
      </c>
      <c r="H43" s="14">
        <f t="shared" si="5"/>
        <v>591.242907441171</v>
      </c>
      <c r="I43" s="14">
        <f t="shared" si="5"/>
        <v>916.05</v>
      </c>
      <c r="J43" s="14">
        <f t="shared" si="5"/>
        <v>0</v>
      </c>
      <c r="K43" s="14">
        <f t="shared" si="5"/>
        <v>0</v>
      </c>
      <c r="L43" s="14">
        <f t="shared" si="5"/>
        <v>15312.401989</v>
      </c>
      <c r="M43" s="25">
        <f t="shared" si="5"/>
        <v>3208</v>
      </c>
      <c r="N43" s="14">
        <f t="shared" si="5"/>
        <v>8420.574197</v>
      </c>
      <c r="O43" s="14">
        <f t="shared" si="5"/>
        <v>4210.675103</v>
      </c>
      <c r="P43" s="14">
        <f t="shared" si="5"/>
        <v>948</v>
      </c>
      <c r="Q43" s="14">
        <f t="shared" si="5"/>
        <v>3067.2</v>
      </c>
      <c r="R43" s="14">
        <f t="shared" si="5"/>
        <v>138.918226</v>
      </c>
      <c r="S43" s="14">
        <f t="shared" si="5"/>
        <v>52.65</v>
      </c>
    </row>
    <row r="44" customFormat="1" ht="31.9" customHeight="1" spans="1:19">
      <c r="A44" s="35" t="s">
        <v>38</v>
      </c>
      <c r="B44" s="35"/>
      <c r="C44" s="35"/>
      <c r="D44" s="35"/>
      <c r="E44" s="35"/>
      <c r="F44" s="35"/>
      <c r="G44" s="35"/>
      <c r="H44" s="35"/>
      <c r="I44" s="35"/>
      <c r="J44" s="35"/>
      <c r="K44" s="35"/>
      <c r="L44" s="35"/>
      <c r="M44" s="35"/>
      <c r="N44" s="35"/>
      <c r="O44" s="35"/>
      <c r="P44" s="35"/>
      <c r="Q44" s="35"/>
      <c r="R44" s="35"/>
      <c r="S44" s="35"/>
    </row>
    <row r="45" customFormat="1" ht="14.45" customHeight="1" spans="1:19">
      <c r="A45" s="5" t="s">
        <v>2</v>
      </c>
      <c r="B45" s="5" t="s">
        <v>3</v>
      </c>
      <c r="C45" s="6" t="s">
        <v>4</v>
      </c>
      <c r="D45" s="7" t="s">
        <v>48</v>
      </c>
      <c r="E45" s="7" t="s">
        <v>49</v>
      </c>
      <c r="F45" s="8" t="s">
        <v>50</v>
      </c>
      <c r="G45" s="9"/>
      <c r="H45" s="6" t="s">
        <v>51</v>
      </c>
      <c r="I45" s="6" t="s">
        <v>52</v>
      </c>
      <c r="J45" s="56" t="s">
        <v>11</v>
      </c>
      <c r="K45" s="57"/>
      <c r="L45" s="5" t="s">
        <v>53</v>
      </c>
      <c r="M45" s="5" t="s">
        <v>54</v>
      </c>
      <c r="N45" s="6" t="s">
        <v>55</v>
      </c>
      <c r="O45" s="6" t="s">
        <v>56</v>
      </c>
      <c r="P45" s="8" t="s">
        <v>57</v>
      </c>
      <c r="Q45" s="9"/>
      <c r="R45" s="5" t="s">
        <v>15</v>
      </c>
      <c r="S45" s="6" t="s">
        <v>58</v>
      </c>
    </row>
    <row r="46" customFormat="1" ht="24" spans="1:19">
      <c r="A46" s="10"/>
      <c r="B46" s="10"/>
      <c r="C46" s="11"/>
      <c r="D46" s="12"/>
      <c r="E46" s="12"/>
      <c r="F46" s="13" t="s">
        <v>59</v>
      </c>
      <c r="G46" s="13" t="s">
        <v>60</v>
      </c>
      <c r="H46" s="11"/>
      <c r="I46" s="11"/>
      <c r="J46" s="13" t="s">
        <v>61</v>
      </c>
      <c r="K46" s="13" t="s">
        <v>23</v>
      </c>
      <c r="L46" s="10"/>
      <c r="M46" s="10"/>
      <c r="N46" s="11"/>
      <c r="O46" s="11"/>
      <c r="P46" s="58" t="s">
        <v>62</v>
      </c>
      <c r="Q46" s="58" t="s">
        <v>63</v>
      </c>
      <c r="R46" s="10"/>
      <c r="S46" s="11"/>
    </row>
    <row r="47" customFormat="1" spans="1:19">
      <c r="A47" s="21" t="s">
        <v>64</v>
      </c>
      <c r="B47" s="14">
        <f t="shared" ref="B47:B53" si="6">SUM(E47:L47)</f>
        <v>8270.722325</v>
      </c>
      <c r="C47" s="24">
        <f>B47/B54*100</f>
        <v>26.3116756250924</v>
      </c>
      <c r="D47" s="14">
        <v>-21.2088253014728</v>
      </c>
      <c r="E47" s="14">
        <v>1143.681343</v>
      </c>
      <c r="F47" s="14">
        <v>288.932882</v>
      </c>
      <c r="G47" s="14">
        <v>2077.21408</v>
      </c>
      <c r="H47" s="24">
        <v>575.146738</v>
      </c>
      <c r="I47" s="99">
        <v>687.656</v>
      </c>
      <c r="J47" s="50">
        <v>0</v>
      </c>
      <c r="K47" s="50">
        <v>0</v>
      </c>
      <c r="L47" s="100">
        <v>3498.091282</v>
      </c>
      <c r="M47" s="81">
        <v>557</v>
      </c>
      <c r="N47" s="101">
        <v>551.7138</v>
      </c>
      <c r="O47" s="102">
        <v>1590.746605</v>
      </c>
      <c r="P47" s="94">
        <v>372</v>
      </c>
      <c r="Q47" s="33">
        <v>464.87</v>
      </c>
      <c r="R47" s="113">
        <v>121.01</v>
      </c>
      <c r="S47" s="113">
        <v>45.31</v>
      </c>
    </row>
    <row r="48" customFormat="1" spans="1:19">
      <c r="A48" s="21" t="s">
        <v>65</v>
      </c>
      <c r="B48" s="52">
        <f t="shared" si="6"/>
        <v>1091.87</v>
      </c>
      <c r="C48" s="24">
        <f>B48/B54*100</f>
        <v>3.47356955485379</v>
      </c>
      <c r="D48" s="37">
        <v>11.2404996230413</v>
      </c>
      <c r="E48" s="37">
        <v>493.05</v>
      </c>
      <c r="F48" s="37">
        <v>32.88</v>
      </c>
      <c r="G48" s="38">
        <v>0</v>
      </c>
      <c r="H48" s="39">
        <v>33.8</v>
      </c>
      <c r="I48" s="83">
        <v>0</v>
      </c>
      <c r="J48" s="38">
        <v>0</v>
      </c>
      <c r="K48" s="38">
        <v>0</v>
      </c>
      <c r="L48" s="39">
        <v>532.14</v>
      </c>
      <c r="M48" s="38">
        <v>202</v>
      </c>
      <c r="N48" s="37">
        <v>69.59</v>
      </c>
      <c r="O48" s="39">
        <v>552.97</v>
      </c>
      <c r="P48" s="50">
        <v>0</v>
      </c>
      <c r="Q48" s="50">
        <v>0</v>
      </c>
      <c r="R48" s="50">
        <v>0</v>
      </c>
      <c r="S48" s="50">
        <v>0</v>
      </c>
    </row>
    <row r="49" customFormat="1" spans="1:19">
      <c r="A49" s="21" t="s">
        <v>66</v>
      </c>
      <c r="B49" s="52">
        <f t="shared" si="6"/>
        <v>2866.292084</v>
      </c>
      <c r="C49" s="24">
        <f>B49/B54*100</f>
        <v>9.11854425737573</v>
      </c>
      <c r="D49" s="40">
        <v>-31.9744487188095</v>
      </c>
      <c r="E49" s="48">
        <v>990.46385</v>
      </c>
      <c r="F49" s="41">
        <v>0</v>
      </c>
      <c r="G49" s="43">
        <v>40.5</v>
      </c>
      <c r="H49" s="43">
        <v>13.76</v>
      </c>
      <c r="I49" s="84">
        <v>0</v>
      </c>
      <c r="J49" s="85">
        <v>0</v>
      </c>
      <c r="K49" s="84">
        <v>0</v>
      </c>
      <c r="L49" s="95">
        <v>1821.568234</v>
      </c>
      <c r="M49" s="96">
        <v>284</v>
      </c>
      <c r="N49" s="103">
        <v>84.77</v>
      </c>
      <c r="O49" s="84">
        <v>0</v>
      </c>
      <c r="P49" s="84">
        <v>0</v>
      </c>
      <c r="Q49" s="84">
        <v>0</v>
      </c>
      <c r="R49" s="84">
        <v>0</v>
      </c>
      <c r="S49" s="84">
        <v>0</v>
      </c>
    </row>
    <row r="50" customFormat="1" spans="1:19">
      <c r="A50" s="21" t="s">
        <v>68</v>
      </c>
      <c r="B50" s="52">
        <f t="shared" si="6"/>
        <v>12174.3241318844</v>
      </c>
      <c r="C50" s="24">
        <f>B50/B54*100</f>
        <v>38.7302166516486</v>
      </c>
      <c r="D50" s="44">
        <v>93.6088210616012</v>
      </c>
      <c r="E50" s="19">
        <v>1735.41</v>
      </c>
      <c r="F50" s="44">
        <v>27.5</v>
      </c>
      <c r="G50" s="44">
        <v>6007.8</v>
      </c>
      <c r="H50" s="45">
        <v>6.73413188441591</v>
      </c>
      <c r="I50" s="88">
        <v>0</v>
      </c>
      <c r="J50" s="88">
        <v>0</v>
      </c>
      <c r="K50" s="88">
        <v>0</v>
      </c>
      <c r="L50" s="72">
        <v>4396.88</v>
      </c>
      <c r="M50" s="89">
        <v>966</v>
      </c>
      <c r="N50" s="90">
        <v>88.6</v>
      </c>
      <c r="O50" s="91">
        <v>190.0741986</v>
      </c>
      <c r="P50" s="91">
        <v>7</v>
      </c>
      <c r="Q50" s="91">
        <v>5.43</v>
      </c>
      <c r="R50" s="114">
        <v>0</v>
      </c>
      <c r="S50" s="115">
        <v>0</v>
      </c>
    </row>
    <row r="51" customFormat="1" spans="1:19">
      <c r="A51" s="21" t="s">
        <v>69</v>
      </c>
      <c r="B51" s="52">
        <f t="shared" si="6"/>
        <v>3835.1618</v>
      </c>
      <c r="C51" s="24">
        <f>B51/B54*100</f>
        <v>12.2008126117746</v>
      </c>
      <c r="D51" s="46">
        <v>234.784891232236</v>
      </c>
      <c r="E51" s="46">
        <v>149</v>
      </c>
      <c r="F51" s="47">
        <v>90.3285</v>
      </c>
      <c r="G51" s="51">
        <v>3452.9833</v>
      </c>
      <c r="H51" s="46">
        <v>1.34</v>
      </c>
      <c r="I51" s="55">
        <v>0</v>
      </c>
      <c r="J51" s="55">
        <v>0</v>
      </c>
      <c r="K51" s="55">
        <v>0</v>
      </c>
      <c r="L51" s="46">
        <v>141.51</v>
      </c>
      <c r="M51" s="92">
        <v>148</v>
      </c>
      <c r="N51" s="46">
        <v>1333.62</v>
      </c>
      <c r="O51" s="46">
        <v>407.4</v>
      </c>
      <c r="P51" s="92">
        <v>4</v>
      </c>
      <c r="Q51" s="46">
        <v>12.7</v>
      </c>
      <c r="R51" s="92">
        <v>0</v>
      </c>
      <c r="S51" s="92">
        <v>0</v>
      </c>
    </row>
    <row r="52" customFormat="1" spans="1:19">
      <c r="A52" s="21" t="s">
        <v>70</v>
      </c>
      <c r="B52" s="52">
        <f t="shared" si="6"/>
        <v>93.2884</v>
      </c>
      <c r="C52" s="24">
        <f>B52/B54*100</f>
        <v>0.296778687994929</v>
      </c>
      <c r="D52" s="29">
        <v>30.3092610699818</v>
      </c>
      <c r="E52" s="33">
        <v>93.2884</v>
      </c>
      <c r="F52" s="25">
        <v>0</v>
      </c>
      <c r="G52" s="25">
        <v>0</v>
      </c>
      <c r="H52" s="25">
        <v>0</v>
      </c>
      <c r="I52" s="25">
        <v>0</v>
      </c>
      <c r="J52" s="25">
        <v>0</v>
      </c>
      <c r="K52" s="25">
        <v>0</v>
      </c>
      <c r="L52" s="25">
        <v>0</v>
      </c>
      <c r="M52" s="93">
        <v>86</v>
      </c>
      <c r="N52" s="25">
        <v>0</v>
      </c>
      <c r="O52" s="25">
        <v>0</v>
      </c>
      <c r="P52" s="25">
        <v>0</v>
      </c>
      <c r="Q52" s="25">
        <v>0</v>
      </c>
      <c r="R52" s="25">
        <v>0</v>
      </c>
      <c r="S52" s="25">
        <v>0</v>
      </c>
    </row>
    <row r="53" customFormat="1" spans="1:19">
      <c r="A53" s="21" t="s">
        <v>72</v>
      </c>
      <c r="B53" s="52">
        <f t="shared" si="6"/>
        <v>3102</v>
      </c>
      <c r="C53" s="24">
        <f>B53/B54*100</f>
        <v>9.86840261126002</v>
      </c>
      <c r="D53" s="25">
        <v>1173.92197125257</v>
      </c>
      <c r="E53" s="53">
        <v>493</v>
      </c>
      <c r="F53" s="25">
        <v>0</v>
      </c>
      <c r="G53" s="51">
        <v>1515</v>
      </c>
      <c r="H53" s="25">
        <v>0</v>
      </c>
      <c r="I53" s="25">
        <v>0</v>
      </c>
      <c r="J53" s="25">
        <v>0</v>
      </c>
      <c r="K53" s="25">
        <v>0</v>
      </c>
      <c r="L53" s="25">
        <v>1094</v>
      </c>
      <c r="M53" s="25">
        <v>226</v>
      </c>
      <c r="N53" s="14">
        <v>70.3</v>
      </c>
      <c r="O53" s="25">
        <v>3039.5</v>
      </c>
      <c r="P53" s="25">
        <v>0</v>
      </c>
      <c r="Q53" s="25">
        <v>0</v>
      </c>
      <c r="R53" s="25">
        <v>118.4</v>
      </c>
      <c r="S53" s="25">
        <v>65.9</v>
      </c>
    </row>
    <row r="54" customFormat="1" spans="1:19">
      <c r="A54" s="21" t="s">
        <v>35</v>
      </c>
      <c r="B54" s="52">
        <f t="shared" ref="B54:S54" si="7">SUM(B47:B53)</f>
        <v>31433.6587408844</v>
      </c>
      <c r="C54" s="21"/>
      <c r="D54" s="24">
        <v>16.71</v>
      </c>
      <c r="E54" s="34">
        <f t="shared" si="7"/>
        <v>5097.893593</v>
      </c>
      <c r="F54" s="34">
        <f t="shared" si="7"/>
        <v>439.641382</v>
      </c>
      <c r="G54" s="34">
        <f t="shared" si="7"/>
        <v>13093.49738</v>
      </c>
      <c r="H54" s="34">
        <f t="shared" si="7"/>
        <v>630.780869884416</v>
      </c>
      <c r="I54" s="34">
        <f t="shared" si="7"/>
        <v>687.656</v>
      </c>
      <c r="J54" s="34">
        <f t="shared" si="7"/>
        <v>0</v>
      </c>
      <c r="K54" s="34">
        <f t="shared" si="7"/>
        <v>0</v>
      </c>
      <c r="L54" s="34">
        <f t="shared" si="7"/>
        <v>11484.189516</v>
      </c>
      <c r="M54" s="82">
        <f t="shared" si="7"/>
        <v>2469</v>
      </c>
      <c r="N54" s="34">
        <f t="shared" si="7"/>
        <v>2198.5938</v>
      </c>
      <c r="O54" s="34">
        <f t="shared" si="7"/>
        <v>5780.6908036</v>
      </c>
      <c r="P54" s="34">
        <f t="shared" si="7"/>
        <v>383</v>
      </c>
      <c r="Q54" s="34">
        <f t="shared" si="7"/>
        <v>483</v>
      </c>
      <c r="R54" s="34">
        <f t="shared" si="7"/>
        <v>239.41</v>
      </c>
      <c r="S54" s="34">
        <f t="shared" si="7"/>
        <v>111.21</v>
      </c>
    </row>
    <row r="55" customFormat="1" ht="17.4" spans="1:19">
      <c r="A55" s="35" t="s">
        <v>39</v>
      </c>
      <c r="B55" s="35"/>
      <c r="C55" s="35"/>
      <c r="D55" s="35"/>
      <c r="E55" s="35"/>
      <c r="F55" s="35"/>
      <c r="G55" s="35"/>
      <c r="H55" s="35"/>
      <c r="I55" s="35"/>
      <c r="J55" s="35"/>
      <c r="K55" s="35"/>
      <c r="L55" s="35"/>
      <c r="M55" s="35"/>
      <c r="N55" s="35"/>
      <c r="O55" s="35"/>
      <c r="P55" s="35"/>
      <c r="Q55" s="35"/>
      <c r="R55" s="35"/>
      <c r="S55" s="35"/>
    </row>
    <row r="56" customFormat="1" ht="14.45" customHeight="1" spans="1:19">
      <c r="A56" s="5" t="s">
        <v>2</v>
      </c>
      <c r="B56" s="5" t="s">
        <v>3</v>
      </c>
      <c r="C56" s="6" t="s">
        <v>4</v>
      </c>
      <c r="D56" s="7" t="s">
        <v>48</v>
      </c>
      <c r="E56" s="7" t="s">
        <v>49</v>
      </c>
      <c r="F56" s="8" t="s">
        <v>50</v>
      </c>
      <c r="G56" s="9"/>
      <c r="H56" s="6" t="s">
        <v>51</v>
      </c>
      <c r="I56" s="6" t="s">
        <v>52</v>
      </c>
      <c r="J56" s="56" t="s">
        <v>11</v>
      </c>
      <c r="K56" s="57"/>
      <c r="L56" s="5" t="s">
        <v>53</v>
      </c>
      <c r="M56" s="5" t="s">
        <v>54</v>
      </c>
      <c r="N56" s="6" t="s">
        <v>55</v>
      </c>
      <c r="O56" s="6" t="s">
        <v>56</v>
      </c>
      <c r="P56" s="8" t="s">
        <v>57</v>
      </c>
      <c r="Q56" s="9"/>
      <c r="R56" s="5" t="s">
        <v>15</v>
      </c>
      <c r="S56" s="6" t="s">
        <v>58</v>
      </c>
    </row>
    <row r="57" customFormat="1" ht="24" spans="1:19">
      <c r="A57" s="10"/>
      <c r="B57" s="10"/>
      <c r="C57" s="11"/>
      <c r="D57" s="12"/>
      <c r="E57" s="12"/>
      <c r="F57" s="13" t="s">
        <v>59</v>
      </c>
      <c r="G57" s="13" t="s">
        <v>60</v>
      </c>
      <c r="H57" s="11"/>
      <c r="I57" s="11"/>
      <c r="J57" s="13" t="s">
        <v>61</v>
      </c>
      <c r="K57" s="13" t="s">
        <v>23</v>
      </c>
      <c r="L57" s="10"/>
      <c r="M57" s="10"/>
      <c r="N57" s="11"/>
      <c r="O57" s="11"/>
      <c r="P57" s="58" t="s">
        <v>62</v>
      </c>
      <c r="Q57" s="58" t="s">
        <v>63</v>
      </c>
      <c r="R57" s="10"/>
      <c r="S57" s="11"/>
    </row>
    <row r="58" customFormat="1" spans="1:19">
      <c r="A58" s="21" t="s">
        <v>64</v>
      </c>
      <c r="B58" s="14">
        <f t="shared" ref="B58:B64" si="8">SUM(E58:L58)</f>
        <v>4718.409885</v>
      </c>
      <c r="C58" s="24">
        <f>B58/B64*100</f>
        <v>53.6229753569354</v>
      </c>
      <c r="D58" s="14">
        <v>41.9666707852381</v>
      </c>
      <c r="E58" s="14">
        <v>836.578384</v>
      </c>
      <c r="F58" s="14">
        <v>64.339517</v>
      </c>
      <c r="G58" s="14">
        <v>1219.2</v>
      </c>
      <c r="H58" s="24">
        <v>370.277749</v>
      </c>
      <c r="I58" s="24">
        <v>326.742</v>
      </c>
      <c r="J58" s="50">
        <v>0</v>
      </c>
      <c r="K58" s="50">
        <v>0</v>
      </c>
      <c r="L58" s="49">
        <v>1901.272235</v>
      </c>
      <c r="M58" s="50">
        <v>540</v>
      </c>
      <c r="N58" s="104">
        <v>232</v>
      </c>
      <c r="O58" s="49">
        <v>427.29088</v>
      </c>
      <c r="P58" s="81">
        <v>256</v>
      </c>
      <c r="Q58" s="33">
        <v>372.48</v>
      </c>
      <c r="R58" s="113">
        <v>81.56</v>
      </c>
      <c r="S58" s="113">
        <v>21.3</v>
      </c>
    </row>
    <row r="59" customFormat="1" spans="1:19">
      <c r="A59" s="21" t="s">
        <v>65</v>
      </c>
      <c r="B59" s="52">
        <f t="shared" si="8"/>
        <v>1752.05</v>
      </c>
      <c r="C59" s="24">
        <f>B59/B64*100</f>
        <v>19.9113973274746</v>
      </c>
      <c r="D59" s="37">
        <v>49.1919002690828</v>
      </c>
      <c r="E59" s="37">
        <v>669.34</v>
      </c>
      <c r="F59" s="37">
        <v>0</v>
      </c>
      <c r="G59" s="38">
        <v>0</v>
      </c>
      <c r="H59" s="39">
        <v>27.65</v>
      </c>
      <c r="I59" s="83">
        <v>0</v>
      </c>
      <c r="J59" s="38">
        <v>0</v>
      </c>
      <c r="K59" s="38">
        <v>0</v>
      </c>
      <c r="L59" s="39">
        <v>1055.06</v>
      </c>
      <c r="M59" s="38">
        <v>211</v>
      </c>
      <c r="N59" s="37">
        <v>84.6</v>
      </c>
      <c r="O59" s="39">
        <v>37.39</v>
      </c>
      <c r="P59" s="50">
        <v>0</v>
      </c>
      <c r="Q59" s="50">
        <v>0</v>
      </c>
      <c r="R59" s="50">
        <v>0</v>
      </c>
      <c r="S59" s="50">
        <v>0</v>
      </c>
    </row>
    <row r="60" customFormat="1" spans="1:19">
      <c r="A60" s="21" t="s">
        <v>66</v>
      </c>
      <c r="B60" s="52">
        <f t="shared" si="8"/>
        <v>1599.52838</v>
      </c>
      <c r="C60" s="24">
        <f>B60/B64*100</f>
        <v>18.178045781086</v>
      </c>
      <c r="D60" s="40">
        <v>31.0232609794684</v>
      </c>
      <c r="E60" s="48">
        <v>516.80347</v>
      </c>
      <c r="F60" s="41">
        <v>0</v>
      </c>
      <c r="G60" s="43">
        <v>0</v>
      </c>
      <c r="H60" s="43">
        <v>5.35</v>
      </c>
      <c r="I60" s="84">
        <v>0</v>
      </c>
      <c r="J60" s="85">
        <v>0</v>
      </c>
      <c r="K60" s="84">
        <v>0</v>
      </c>
      <c r="L60" s="95">
        <v>1077.37491</v>
      </c>
      <c r="M60" s="96">
        <v>166</v>
      </c>
      <c r="N60" s="103">
        <v>16.41</v>
      </c>
      <c r="O60" s="84">
        <v>0</v>
      </c>
      <c r="P60" s="84">
        <v>0</v>
      </c>
      <c r="Q60" s="84">
        <v>0</v>
      </c>
      <c r="R60" s="84">
        <v>0.154578</v>
      </c>
      <c r="S60" s="84">
        <v>0</v>
      </c>
    </row>
    <row r="61" customFormat="1" spans="1:19">
      <c r="A61" s="21" t="s">
        <v>68</v>
      </c>
      <c r="B61" s="52">
        <f t="shared" si="8"/>
        <v>653.143507560967</v>
      </c>
      <c r="C61" s="24">
        <f>B61/B64*100</f>
        <v>7.42273330721545</v>
      </c>
      <c r="D61" s="44">
        <v>18.6166345381198</v>
      </c>
      <c r="E61" s="19">
        <v>60.8</v>
      </c>
      <c r="F61" s="44">
        <v>0</v>
      </c>
      <c r="G61" s="44">
        <v>0</v>
      </c>
      <c r="H61" s="45">
        <v>0.793507560967385</v>
      </c>
      <c r="I61" s="88">
        <v>0</v>
      </c>
      <c r="J61" s="88">
        <v>0</v>
      </c>
      <c r="K61" s="88">
        <v>0</v>
      </c>
      <c r="L61" s="72">
        <v>591.55</v>
      </c>
      <c r="M61" s="89">
        <v>99</v>
      </c>
      <c r="N61" s="90">
        <v>18.83</v>
      </c>
      <c r="O61" s="91">
        <v>16.129025</v>
      </c>
      <c r="P61" s="91">
        <v>1</v>
      </c>
      <c r="Q61" s="91">
        <v>1</v>
      </c>
      <c r="R61" s="114">
        <v>0</v>
      </c>
      <c r="S61" s="115">
        <v>0</v>
      </c>
    </row>
    <row r="62" customFormat="1" spans="1:19">
      <c r="A62" s="21" t="s">
        <v>69</v>
      </c>
      <c r="B62" s="52">
        <f t="shared" si="8"/>
        <v>18.4</v>
      </c>
      <c r="C62" s="24">
        <f>B62/B64*100</f>
        <v>0.209109164022449</v>
      </c>
      <c r="D62" s="54">
        <v>-14.2590866728798</v>
      </c>
      <c r="E62" s="55">
        <v>0</v>
      </c>
      <c r="F62" s="55">
        <v>0</v>
      </c>
      <c r="G62" s="55">
        <v>0</v>
      </c>
      <c r="H62" s="55">
        <v>0</v>
      </c>
      <c r="I62" s="55">
        <v>0</v>
      </c>
      <c r="J62" s="55">
        <v>0</v>
      </c>
      <c r="K62" s="55">
        <v>0</v>
      </c>
      <c r="L62" s="105">
        <v>18.4</v>
      </c>
      <c r="M62" s="55">
        <v>0</v>
      </c>
      <c r="N62" s="55">
        <v>0</v>
      </c>
      <c r="O62" s="55">
        <v>0</v>
      </c>
      <c r="P62" s="55">
        <v>0</v>
      </c>
      <c r="Q62" s="55">
        <v>0</v>
      </c>
      <c r="R62" s="55">
        <v>0</v>
      </c>
      <c r="S62" s="55">
        <v>0</v>
      </c>
    </row>
    <row r="63" customFormat="1" spans="1:19">
      <c r="A63" s="21" t="s">
        <v>67</v>
      </c>
      <c r="B63" s="52">
        <f t="shared" si="8"/>
        <v>57.7</v>
      </c>
      <c r="C63" s="24">
        <f>B63/B64*100</f>
        <v>0.655739063266051</v>
      </c>
      <c r="D63" s="49">
        <v>-72.8368326899539</v>
      </c>
      <c r="E63" s="14">
        <v>7.7</v>
      </c>
      <c r="F63" s="50">
        <v>0</v>
      </c>
      <c r="G63" s="50">
        <v>0</v>
      </c>
      <c r="H63" s="50">
        <v>0</v>
      </c>
      <c r="I63" s="50">
        <v>0</v>
      </c>
      <c r="J63" s="50">
        <v>0</v>
      </c>
      <c r="K63" s="50">
        <v>0</v>
      </c>
      <c r="L63" s="49">
        <v>50</v>
      </c>
      <c r="M63" s="50">
        <v>3</v>
      </c>
      <c r="N63" s="50">
        <v>0</v>
      </c>
      <c r="O63" s="50">
        <v>0</v>
      </c>
      <c r="P63" s="50">
        <v>0</v>
      </c>
      <c r="Q63" s="50">
        <v>0</v>
      </c>
      <c r="R63" s="50">
        <v>0</v>
      </c>
      <c r="S63" s="50">
        <v>0</v>
      </c>
    </row>
    <row r="64" customFormat="1" spans="1:19">
      <c r="A64" s="21" t="s">
        <v>35</v>
      </c>
      <c r="B64" s="52">
        <f t="shared" si="8"/>
        <v>8799.23177256097</v>
      </c>
      <c r="D64" s="21">
        <v>38.62</v>
      </c>
      <c r="E64" s="34">
        <f t="shared" ref="E64:S64" si="9">SUM(E58:E63)</f>
        <v>2091.221854</v>
      </c>
      <c r="F64" s="34">
        <f t="shared" si="9"/>
        <v>64.339517</v>
      </c>
      <c r="G64" s="34">
        <f t="shared" si="9"/>
        <v>1219.2</v>
      </c>
      <c r="H64" s="34">
        <f t="shared" si="9"/>
        <v>404.071256560967</v>
      </c>
      <c r="I64" s="34">
        <f t="shared" si="9"/>
        <v>326.742</v>
      </c>
      <c r="J64" s="34">
        <f t="shared" si="9"/>
        <v>0</v>
      </c>
      <c r="K64" s="34">
        <f t="shared" si="9"/>
        <v>0</v>
      </c>
      <c r="L64" s="34">
        <f t="shared" si="9"/>
        <v>4693.657145</v>
      </c>
      <c r="M64" s="82">
        <f t="shared" si="9"/>
        <v>1019</v>
      </c>
      <c r="N64" s="34">
        <f t="shared" si="9"/>
        <v>351.84</v>
      </c>
      <c r="O64" s="34">
        <f t="shared" si="9"/>
        <v>480.809905</v>
      </c>
      <c r="P64" s="34">
        <f t="shared" si="9"/>
        <v>257</v>
      </c>
      <c r="Q64" s="34">
        <f t="shared" si="9"/>
        <v>373.48</v>
      </c>
      <c r="R64" s="34">
        <f t="shared" si="9"/>
        <v>81.714578</v>
      </c>
      <c r="S64" s="34">
        <f t="shared" si="9"/>
        <v>21.3</v>
      </c>
    </row>
    <row r="65" customFormat="1" ht="21" customHeight="1" spans="1:19">
      <c r="A65" s="35" t="s">
        <v>40</v>
      </c>
      <c r="B65" s="35"/>
      <c r="C65" s="35"/>
      <c r="D65" s="35"/>
      <c r="E65" s="35"/>
      <c r="F65" s="35"/>
      <c r="G65" s="35"/>
      <c r="H65" s="35"/>
      <c r="I65" s="35"/>
      <c r="J65" s="35"/>
      <c r="K65" s="35"/>
      <c r="L65" s="35"/>
      <c r="M65" s="35"/>
      <c r="N65" s="35"/>
      <c r="O65" s="35"/>
      <c r="P65" s="35"/>
      <c r="Q65" s="35"/>
      <c r="R65" s="35"/>
      <c r="S65" s="35"/>
    </row>
    <row r="66" customFormat="1" ht="14.45" customHeight="1" spans="1:19">
      <c r="A66" s="5" t="s">
        <v>2</v>
      </c>
      <c r="B66" s="5" t="s">
        <v>3</v>
      </c>
      <c r="C66" s="6" t="s">
        <v>4</v>
      </c>
      <c r="D66" s="7" t="s">
        <v>48</v>
      </c>
      <c r="E66" s="7" t="s">
        <v>49</v>
      </c>
      <c r="F66" s="8" t="s">
        <v>50</v>
      </c>
      <c r="G66" s="9"/>
      <c r="H66" s="6" t="s">
        <v>51</v>
      </c>
      <c r="I66" s="6" t="s">
        <v>52</v>
      </c>
      <c r="J66" s="56" t="s">
        <v>11</v>
      </c>
      <c r="K66" s="57"/>
      <c r="L66" s="5" t="s">
        <v>53</v>
      </c>
      <c r="M66" s="5" t="s">
        <v>54</v>
      </c>
      <c r="N66" s="6" t="s">
        <v>55</v>
      </c>
      <c r="O66" s="6" t="s">
        <v>56</v>
      </c>
      <c r="P66" s="8" t="s">
        <v>57</v>
      </c>
      <c r="Q66" s="9"/>
      <c r="R66" s="5" t="s">
        <v>15</v>
      </c>
      <c r="S66" s="6" t="s">
        <v>58</v>
      </c>
    </row>
    <row r="67" customFormat="1" ht="24" spans="1:19">
      <c r="A67" s="10"/>
      <c r="B67" s="10"/>
      <c r="C67" s="11"/>
      <c r="D67" s="12"/>
      <c r="E67" s="12"/>
      <c r="F67" s="13" t="s">
        <v>59</v>
      </c>
      <c r="G67" s="13" t="s">
        <v>60</v>
      </c>
      <c r="H67" s="11"/>
      <c r="I67" s="11"/>
      <c r="J67" s="13" t="s">
        <v>61</v>
      </c>
      <c r="K67" s="13" t="s">
        <v>23</v>
      </c>
      <c r="L67" s="10"/>
      <c r="M67" s="10"/>
      <c r="N67" s="11"/>
      <c r="O67" s="11"/>
      <c r="P67" s="58" t="s">
        <v>62</v>
      </c>
      <c r="Q67" s="58" t="s">
        <v>63</v>
      </c>
      <c r="R67" s="10"/>
      <c r="S67" s="11"/>
    </row>
    <row r="68" customFormat="1" spans="1:19">
      <c r="A68" s="21" t="s">
        <v>64</v>
      </c>
      <c r="B68" s="14">
        <v>4269.343832</v>
      </c>
      <c r="C68" s="24">
        <f>B68/B71*100</f>
        <v>62.2077801107152</v>
      </c>
      <c r="D68" s="14">
        <v>44.8849734531495</v>
      </c>
      <c r="E68" s="14">
        <v>665.677887</v>
      </c>
      <c r="F68" s="14">
        <v>69.947625</v>
      </c>
      <c r="G68" s="14">
        <v>940.3025</v>
      </c>
      <c r="H68" s="24">
        <v>410.315221</v>
      </c>
      <c r="I68" s="24">
        <v>105.921</v>
      </c>
      <c r="J68" s="50">
        <v>0</v>
      </c>
      <c r="K68" s="50">
        <v>0</v>
      </c>
      <c r="L68" s="49">
        <v>2077.179599</v>
      </c>
      <c r="M68" s="50">
        <v>311</v>
      </c>
      <c r="N68" s="33">
        <v>688.14</v>
      </c>
      <c r="O68" s="49">
        <v>239.046662</v>
      </c>
      <c r="P68" s="81">
        <v>449</v>
      </c>
      <c r="Q68" s="33">
        <v>425.09</v>
      </c>
      <c r="R68" s="113">
        <v>49.96</v>
      </c>
      <c r="S68" s="113">
        <v>20.77</v>
      </c>
    </row>
    <row r="69" customFormat="1" spans="1:19">
      <c r="A69" s="21" t="s">
        <v>65</v>
      </c>
      <c r="B69" s="52">
        <f t="shared" ref="B69:B71" si="10">SUM(E69:L69)</f>
        <v>1605.73</v>
      </c>
      <c r="C69" s="24">
        <f>B69/B71*100</f>
        <v>23.3967800879568</v>
      </c>
      <c r="D69" s="37">
        <v>46.3439752832132</v>
      </c>
      <c r="E69" s="37">
        <v>400.34</v>
      </c>
      <c r="F69" s="37">
        <v>0</v>
      </c>
      <c r="G69" s="38">
        <v>0</v>
      </c>
      <c r="H69" s="39">
        <v>24.55</v>
      </c>
      <c r="I69" s="83">
        <v>0</v>
      </c>
      <c r="J69" s="38">
        <v>0</v>
      </c>
      <c r="K69" s="38">
        <v>0</v>
      </c>
      <c r="L69" s="39">
        <v>1180.84</v>
      </c>
      <c r="M69" s="38">
        <v>138</v>
      </c>
      <c r="N69" s="37">
        <v>73.16</v>
      </c>
      <c r="O69" s="39">
        <v>61.21</v>
      </c>
      <c r="P69" s="50">
        <v>0</v>
      </c>
      <c r="Q69" s="50">
        <v>0</v>
      </c>
      <c r="R69" s="50">
        <v>0</v>
      </c>
      <c r="S69" s="50">
        <v>0</v>
      </c>
    </row>
    <row r="70" customFormat="1" spans="1:19">
      <c r="A70" s="21" t="s">
        <v>68</v>
      </c>
      <c r="B70" s="52">
        <f t="shared" si="10"/>
        <v>987.964560306515</v>
      </c>
      <c r="C70" s="24">
        <f>B70/B71*100</f>
        <v>14.395439801328</v>
      </c>
      <c r="D70" s="44">
        <v>2.86669562702443</v>
      </c>
      <c r="E70" s="19">
        <v>110.28</v>
      </c>
      <c r="F70" s="44">
        <v>0</v>
      </c>
      <c r="G70" s="44">
        <v>0</v>
      </c>
      <c r="H70" s="45">
        <v>1.15456030651468</v>
      </c>
      <c r="I70" s="88">
        <v>0</v>
      </c>
      <c r="J70" s="88">
        <v>0</v>
      </c>
      <c r="K70" s="88">
        <v>0</v>
      </c>
      <c r="L70" s="72">
        <v>876.53</v>
      </c>
      <c r="M70" s="89">
        <v>71</v>
      </c>
      <c r="N70" s="45">
        <v>18</v>
      </c>
      <c r="O70" s="91">
        <v>3.523425</v>
      </c>
      <c r="P70" s="91">
        <v>0</v>
      </c>
      <c r="Q70" s="91">
        <v>0</v>
      </c>
      <c r="R70" s="114">
        <v>0</v>
      </c>
      <c r="S70" s="115">
        <v>0</v>
      </c>
    </row>
    <row r="71" customFormat="1" spans="1:19">
      <c r="A71" s="21" t="s">
        <v>35</v>
      </c>
      <c r="B71" s="52">
        <f t="shared" si="10"/>
        <v>6863.03839230651</v>
      </c>
      <c r="D71" s="24">
        <v>40.08</v>
      </c>
      <c r="E71" s="34">
        <f t="shared" ref="E71:S71" si="11">SUM(E68:E70)</f>
        <v>1176.297887</v>
      </c>
      <c r="F71" s="34">
        <f t="shared" si="11"/>
        <v>69.947625</v>
      </c>
      <c r="G71" s="34">
        <f t="shared" si="11"/>
        <v>940.3025</v>
      </c>
      <c r="H71" s="34">
        <f t="shared" si="11"/>
        <v>436.019781306515</v>
      </c>
      <c r="I71" s="34">
        <f t="shared" si="11"/>
        <v>105.921</v>
      </c>
      <c r="J71" s="34">
        <f t="shared" si="11"/>
        <v>0</v>
      </c>
      <c r="K71" s="34">
        <f t="shared" si="11"/>
        <v>0</v>
      </c>
      <c r="L71" s="34">
        <f t="shared" si="11"/>
        <v>4134.549599</v>
      </c>
      <c r="M71" s="82">
        <f t="shared" si="11"/>
        <v>520</v>
      </c>
      <c r="N71" s="34">
        <f t="shared" si="11"/>
        <v>779.3</v>
      </c>
      <c r="O71" s="34">
        <f t="shared" si="11"/>
        <v>303.780087</v>
      </c>
      <c r="P71" s="34">
        <f t="shared" si="11"/>
        <v>449</v>
      </c>
      <c r="Q71" s="34">
        <f t="shared" si="11"/>
        <v>425.09</v>
      </c>
      <c r="R71" s="34">
        <f t="shared" si="11"/>
        <v>49.96</v>
      </c>
      <c r="S71" s="34">
        <f t="shared" si="11"/>
        <v>20.77</v>
      </c>
    </row>
    <row r="72" customFormat="1" ht="17.4" spans="1:19">
      <c r="A72" s="35" t="s">
        <v>41</v>
      </c>
      <c r="B72" s="35"/>
      <c r="C72" s="35"/>
      <c r="D72" s="35"/>
      <c r="E72" s="35"/>
      <c r="F72" s="35"/>
      <c r="G72" s="35"/>
      <c r="H72" s="35"/>
      <c r="I72" s="35"/>
      <c r="J72" s="35"/>
      <c r="K72" s="35"/>
      <c r="L72" s="35"/>
      <c r="M72" s="35"/>
      <c r="N72" s="35"/>
      <c r="O72" s="35"/>
      <c r="P72" s="35"/>
      <c r="Q72" s="35"/>
      <c r="R72" s="35"/>
      <c r="S72" s="35"/>
    </row>
    <row r="73" customFormat="1" ht="14.45" customHeight="1" spans="1:19">
      <c r="A73" s="5" t="s">
        <v>2</v>
      </c>
      <c r="B73" s="5" t="s">
        <v>3</v>
      </c>
      <c r="C73" s="6" t="s">
        <v>4</v>
      </c>
      <c r="D73" s="7" t="s">
        <v>48</v>
      </c>
      <c r="E73" s="7" t="s">
        <v>49</v>
      </c>
      <c r="F73" s="8" t="s">
        <v>50</v>
      </c>
      <c r="G73" s="9"/>
      <c r="H73" s="6" t="s">
        <v>51</v>
      </c>
      <c r="I73" s="6" t="s">
        <v>52</v>
      </c>
      <c r="J73" s="56" t="s">
        <v>11</v>
      </c>
      <c r="K73" s="57"/>
      <c r="L73" s="5" t="s">
        <v>53</v>
      </c>
      <c r="M73" s="5" t="s">
        <v>54</v>
      </c>
      <c r="N73" s="6" t="s">
        <v>55</v>
      </c>
      <c r="O73" s="6" t="s">
        <v>56</v>
      </c>
      <c r="P73" s="8" t="s">
        <v>57</v>
      </c>
      <c r="Q73" s="9"/>
      <c r="R73" s="5" t="s">
        <v>15</v>
      </c>
      <c r="S73" s="6" t="s">
        <v>58</v>
      </c>
    </row>
    <row r="74" customFormat="1" ht="24" spans="1:19">
      <c r="A74" s="10"/>
      <c r="B74" s="10"/>
      <c r="C74" s="11"/>
      <c r="D74" s="12"/>
      <c r="E74" s="12"/>
      <c r="F74" s="13" t="s">
        <v>59</v>
      </c>
      <c r="G74" s="13" t="s">
        <v>60</v>
      </c>
      <c r="H74" s="11"/>
      <c r="I74" s="11"/>
      <c r="J74" s="13" t="s">
        <v>61</v>
      </c>
      <c r="K74" s="13" t="s">
        <v>23</v>
      </c>
      <c r="L74" s="10"/>
      <c r="M74" s="10"/>
      <c r="N74" s="11"/>
      <c r="O74" s="11"/>
      <c r="P74" s="58" t="s">
        <v>62</v>
      </c>
      <c r="Q74" s="58" t="s">
        <v>63</v>
      </c>
      <c r="R74" s="10"/>
      <c r="S74" s="11"/>
    </row>
    <row r="75" customFormat="1" spans="1:19">
      <c r="A75" s="21" t="s">
        <v>64</v>
      </c>
      <c r="B75" s="14">
        <f t="shared" ref="B75:B78" si="12">SUM(E75:L75)</f>
        <v>3914.043313</v>
      </c>
      <c r="C75" s="24">
        <f>B75/B79*100</f>
        <v>58.7774960106814</v>
      </c>
      <c r="D75" s="14">
        <v>-6.14438644975071</v>
      </c>
      <c r="E75" s="14">
        <v>531.235643</v>
      </c>
      <c r="F75" s="14">
        <v>63.867409</v>
      </c>
      <c r="G75" s="14">
        <v>880.12</v>
      </c>
      <c r="H75" s="24">
        <v>313.636092</v>
      </c>
      <c r="I75" s="24">
        <v>209.622</v>
      </c>
      <c r="J75" s="50">
        <v>0</v>
      </c>
      <c r="K75" s="50">
        <v>0</v>
      </c>
      <c r="L75" s="49">
        <v>1915.562169</v>
      </c>
      <c r="M75" s="50">
        <v>370</v>
      </c>
      <c r="N75" s="101">
        <v>234.07</v>
      </c>
      <c r="O75" s="49">
        <v>594.313658</v>
      </c>
      <c r="P75" s="94">
        <v>494</v>
      </c>
      <c r="Q75" s="116">
        <v>603.8</v>
      </c>
      <c r="R75" s="113">
        <v>51.68</v>
      </c>
      <c r="S75" s="113">
        <v>19.36</v>
      </c>
    </row>
    <row r="76" customFormat="1" spans="1:19">
      <c r="A76" s="21" t="s">
        <v>65</v>
      </c>
      <c r="B76" s="52">
        <f t="shared" si="12"/>
        <v>0.38</v>
      </c>
      <c r="C76" s="24">
        <f>B76/B79*100</f>
        <v>0.00570648986174337</v>
      </c>
      <c r="D76" s="117">
        <v>-86.8055555555556</v>
      </c>
      <c r="E76" s="117">
        <v>0</v>
      </c>
      <c r="F76" s="117">
        <v>0</v>
      </c>
      <c r="G76" s="117">
        <v>0</v>
      </c>
      <c r="H76" s="118">
        <v>0.01</v>
      </c>
      <c r="I76" s="118">
        <v>0</v>
      </c>
      <c r="J76" s="38">
        <v>0</v>
      </c>
      <c r="K76" s="38">
        <v>0</v>
      </c>
      <c r="L76" s="39">
        <v>0.37</v>
      </c>
      <c r="M76" s="83">
        <v>0</v>
      </c>
      <c r="N76" s="37">
        <v>4.84</v>
      </c>
      <c r="O76" s="39">
        <v>9.61</v>
      </c>
      <c r="P76" s="50">
        <v>0</v>
      </c>
      <c r="Q76" s="50">
        <v>0</v>
      </c>
      <c r="R76" s="50">
        <v>0</v>
      </c>
      <c r="S76" s="50">
        <v>0</v>
      </c>
    </row>
    <row r="77" customFormat="1" spans="1:19">
      <c r="A77" s="21" t="s">
        <v>68</v>
      </c>
      <c r="B77" s="52">
        <f t="shared" si="12"/>
        <v>1225.05150457834</v>
      </c>
      <c r="C77" s="24">
        <f>B77/B79*100</f>
        <v>18.396694713131</v>
      </c>
      <c r="D77" s="44">
        <v>39.2402149572967</v>
      </c>
      <c r="E77" s="19">
        <v>292.62</v>
      </c>
      <c r="F77" s="44">
        <v>0</v>
      </c>
      <c r="G77" s="44">
        <v>21.8</v>
      </c>
      <c r="H77" s="45">
        <v>1.70150457834129</v>
      </c>
      <c r="I77" s="88">
        <v>0</v>
      </c>
      <c r="J77" s="88">
        <v>0</v>
      </c>
      <c r="K77" s="88">
        <v>0</v>
      </c>
      <c r="L77" s="72">
        <v>908.93</v>
      </c>
      <c r="M77" s="89">
        <v>116</v>
      </c>
      <c r="N77" s="45">
        <v>26</v>
      </c>
      <c r="O77" s="91">
        <v>3.73584</v>
      </c>
      <c r="P77" s="91">
        <v>0</v>
      </c>
      <c r="Q77" s="91">
        <v>0</v>
      </c>
      <c r="R77" s="114">
        <v>0</v>
      </c>
      <c r="S77" s="115">
        <v>0</v>
      </c>
    </row>
    <row r="78" customFormat="1" spans="1:19">
      <c r="A78" s="21" t="s">
        <v>71</v>
      </c>
      <c r="B78" s="52">
        <f t="shared" si="12"/>
        <v>1519.61</v>
      </c>
      <c r="C78" s="24">
        <f>B78/B79*100</f>
        <v>22.8201027863259</v>
      </c>
      <c r="D78" s="49">
        <v>25.8580420738777</v>
      </c>
      <c r="E78" s="50">
        <v>0</v>
      </c>
      <c r="F78" s="29">
        <v>36.6</v>
      </c>
      <c r="G78" s="29">
        <v>1341.4</v>
      </c>
      <c r="H78" s="50">
        <v>0</v>
      </c>
      <c r="I78" s="50">
        <v>0</v>
      </c>
      <c r="J78" s="50">
        <v>0</v>
      </c>
      <c r="K78" s="50">
        <v>0</v>
      </c>
      <c r="L78" s="49">
        <v>141.61</v>
      </c>
      <c r="M78" s="50">
        <v>0</v>
      </c>
      <c r="N78" s="50">
        <v>0</v>
      </c>
      <c r="O78" s="135">
        <v>7.88</v>
      </c>
      <c r="P78" s="50">
        <v>0</v>
      </c>
      <c r="Q78" s="50">
        <v>0</v>
      </c>
      <c r="R78" s="50">
        <v>0</v>
      </c>
      <c r="S78" s="50">
        <v>0</v>
      </c>
    </row>
    <row r="79" customFormat="1" spans="1:19">
      <c r="A79" s="21" t="s">
        <v>35</v>
      </c>
      <c r="B79" s="52">
        <f t="shared" ref="B79:S79" si="13">SUM(B75:B78)</f>
        <v>6659.08481757834</v>
      </c>
      <c r="C79" s="21"/>
      <c r="D79" s="24">
        <v>8.03</v>
      </c>
      <c r="E79" s="34">
        <f t="shared" si="13"/>
        <v>823.855643</v>
      </c>
      <c r="F79" s="34">
        <f t="shared" si="13"/>
        <v>100.467409</v>
      </c>
      <c r="G79" s="34">
        <f t="shared" si="13"/>
        <v>2243.32</v>
      </c>
      <c r="H79" s="34">
        <f t="shared" si="13"/>
        <v>315.347596578342</v>
      </c>
      <c r="I79" s="34">
        <f t="shared" si="13"/>
        <v>209.622</v>
      </c>
      <c r="J79" s="34">
        <f t="shared" si="13"/>
        <v>0</v>
      </c>
      <c r="K79" s="34">
        <f t="shared" si="13"/>
        <v>0</v>
      </c>
      <c r="L79" s="34">
        <f t="shared" si="13"/>
        <v>2966.472169</v>
      </c>
      <c r="M79" s="82">
        <f t="shared" si="13"/>
        <v>486</v>
      </c>
      <c r="N79" s="34">
        <f t="shared" si="13"/>
        <v>264.91</v>
      </c>
      <c r="O79" s="34">
        <f t="shared" si="13"/>
        <v>615.539498</v>
      </c>
      <c r="P79" s="34">
        <f t="shared" si="13"/>
        <v>494</v>
      </c>
      <c r="Q79" s="34">
        <f t="shared" si="13"/>
        <v>603.8</v>
      </c>
      <c r="R79" s="34">
        <f t="shared" si="13"/>
        <v>51.68</v>
      </c>
      <c r="S79" s="34">
        <f t="shared" si="13"/>
        <v>19.36</v>
      </c>
    </row>
    <row r="80" customFormat="1" ht="17.4" spans="1:19">
      <c r="A80" s="35" t="s">
        <v>42</v>
      </c>
      <c r="B80" s="35"/>
      <c r="C80" s="35"/>
      <c r="D80" s="35"/>
      <c r="E80" s="35"/>
      <c r="F80" s="35"/>
      <c r="G80" s="35"/>
      <c r="H80" s="35"/>
      <c r="I80" s="35"/>
      <c r="J80" s="35"/>
      <c r="K80" s="35"/>
      <c r="L80" s="35"/>
      <c r="M80" s="35"/>
      <c r="N80" s="35"/>
      <c r="O80" s="35"/>
      <c r="P80" s="35"/>
      <c r="Q80" s="35"/>
      <c r="R80" s="35"/>
      <c r="S80" s="35"/>
    </row>
    <row r="81" customFormat="1" ht="14.45" customHeight="1" spans="1:19">
      <c r="A81" s="5" t="s">
        <v>2</v>
      </c>
      <c r="B81" s="5" t="s">
        <v>3</v>
      </c>
      <c r="C81" s="6" t="s">
        <v>4</v>
      </c>
      <c r="D81" s="7" t="s">
        <v>48</v>
      </c>
      <c r="E81" s="7" t="s">
        <v>49</v>
      </c>
      <c r="F81" s="8" t="s">
        <v>50</v>
      </c>
      <c r="G81" s="9"/>
      <c r="H81" s="6" t="s">
        <v>51</v>
      </c>
      <c r="I81" s="6" t="s">
        <v>52</v>
      </c>
      <c r="J81" s="56" t="s">
        <v>11</v>
      </c>
      <c r="K81" s="57"/>
      <c r="L81" s="5" t="s">
        <v>53</v>
      </c>
      <c r="M81" s="5" t="s">
        <v>54</v>
      </c>
      <c r="N81" s="6" t="s">
        <v>55</v>
      </c>
      <c r="O81" s="6" t="s">
        <v>56</v>
      </c>
      <c r="P81" s="8" t="s">
        <v>57</v>
      </c>
      <c r="Q81" s="9"/>
      <c r="R81" s="5" t="s">
        <v>15</v>
      </c>
      <c r="S81" s="6" t="s">
        <v>58</v>
      </c>
    </row>
    <row r="82" customFormat="1" ht="24" spans="1:19">
      <c r="A82" s="10"/>
      <c r="B82" s="10"/>
      <c r="C82" s="11"/>
      <c r="D82" s="12"/>
      <c r="E82" s="12"/>
      <c r="F82" s="13" t="s">
        <v>59</v>
      </c>
      <c r="G82" s="13" t="s">
        <v>60</v>
      </c>
      <c r="H82" s="11"/>
      <c r="I82" s="11"/>
      <c r="J82" s="13" t="s">
        <v>61</v>
      </c>
      <c r="K82" s="13" t="s">
        <v>23</v>
      </c>
      <c r="L82" s="10"/>
      <c r="M82" s="10"/>
      <c r="N82" s="11"/>
      <c r="O82" s="11"/>
      <c r="P82" s="58" t="s">
        <v>62</v>
      </c>
      <c r="Q82" s="58" t="s">
        <v>63</v>
      </c>
      <c r="R82" s="10"/>
      <c r="S82" s="11"/>
    </row>
    <row r="83" customFormat="1" spans="1:19">
      <c r="A83" s="21" t="s">
        <v>65</v>
      </c>
      <c r="B83" s="14">
        <f t="shared" ref="B83:B85" si="14">SUM(E83:L83)</f>
        <v>7023.18</v>
      </c>
      <c r="C83" s="24">
        <f>B83/B86*100</f>
        <v>76.0078480460386</v>
      </c>
      <c r="D83" s="37">
        <v>133.815289656527</v>
      </c>
      <c r="E83" s="37">
        <v>3170.62</v>
      </c>
      <c r="F83" s="37">
        <v>1.99</v>
      </c>
      <c r="G83" s="38">
        <v>0</v>
      </c>
      <c r="H83" s="39">
        <v>242.52</v>
      </c>
      <c r="I83" s="83">
        <v>0</v>
      </c>
      <c r="J83" s="38">
        <v>0</v>
      </c>
      <c r="K83" s="38">
        <v>0</v>
      </c>
      <c r="L83" s="39">
        <v>3608.05</v>
      </c>
      <c r="M83" s="38">
        <v>330</v>
      </c>
      <c r="N83" s="37">
        <v>229.81</v>
      </c>
      <c r="O83" s="39">
        <v>144.18</v>
      </c>
      <c r="P83" s="50">
        <v>0</v>
      </c>
      <c r="Q83" s="50">
        <v>0</v>
      </c>
      <c r="R83" s="50">
        <v>0</v>
      </c>
      <c r="S83" s="50">
        <v>0</v>
      </c>
    </row>
    <row r="84" customFormat="1" spans="1:19">
      <c r="A84" s="21" t="s">
        <v>66</v>
      </c>
      <c r="B84" s="14">
        <f t="shared" si="14"/>
        <v>390.528</v>
      </c>
      <c r="C84" s="24">
        <f>B84/B86*100</f>
        <v>4.22646050389188</v>
      </c>
      <c r="D84" s="40">
        <v>-54.8135977599334</v>
      </c>
      <c r="E84" s="43">
        <v>0</v>
      </c>
      <c r="F84" s="43">
        <v>0.928</v>
      </c>
      <c r="G84" s="43">
        <v>389.6</v>
      </c>
      <c r="H84" s="43">
        <v>0</v>
      </c>
      <c r="I84" s="84">
        <v>0</v>
      </c>
      <c r="J84" s="85">
        <v>0</v>
      </c>
      <c r="K84" s="84">
        <v>0</v>
      </c>
      <c r="L84" s="95">
        <v>0</v>
      </c>
      <c r="M84" s="41">
        <v>0</v>
      </c>
      <c r="N84" s="87">
        <v>0</v>
      </c>
      <c r="O84" s="84">
        <v>0</v>
      </c>
      <c r="P84" s="84">
        <v>0</v>
      </c>
      <c r="Q84" s="84">
        <v>0</v>
      </c>
      <c r="R84" s="84">
        <v>0</v>
      </c>
      <c r="S84" s="84">
        <v>0</v>
      </c>
    </row>
    <row r="85" customFormat="1" spans="1:19">
      <c r="A85" s="21" t="s">
        <v>68</v>
      </c>
      <c r="B85" s="14">
        <f t="shared" si="14"/>
        <v>1826.36415116261</v>
      </c>
      <c r="C85" s="24">
        <f>B85/B86*100</f>
        <v>19.7656914500696</v>
      </c>
      <c r="D85" s="44">
        <v>79.3963087829409</v>
      </c>
      <c r="E85" s="19">
        <v>187.26</v>
      </c>
      <c r="F85" s="44">
        <v>0</v>
      </c>
      <c r="G85" s="44">
        <v>539.9</v>
      </c>
      <c r="H85" s="45">
        <v>1.26415116260524</v>
      </c>
      <c r="I85" s="88">
        <v>0</v>
      </c>
      <c r="J85" s="88">
        <v>0</v>
      </c>
      <c r="K85" s="88">
        <v>0</v>
      </c>
      <c r="L85" s="72">
        <v>1097.94</v>
      </c>
      <c r="M85" s="89">
        <v>90</v>
      </c>
      <c r="N85" s="90">
        <v>30.7</v>
      </c>
      <c r="O85" s="91">
        <v>4.382</v>
      </c>
      <c r="P85" s="91">
        <v>0</v>
      </c>
      <c r="Q85" s="91">
        <v>0</v>
      </c>
      <c r="R85" s="114">
        <v>0</v>
      </c>
      <c r="S85" s="115">
        <v>0</v>
      </c>
    </row>
    <row r="86" customFormat="1" spans="1:19">
      <c r="A86" s="21" t="s">
        <v>35</v>
      </c>
      <c r="B86" s="14">
        <f t="shared" ref="B86:S86" si="15">SUM(B83:B85)</f>
        <v>9240.07215116261</v>
      </c>
      <c r="C86" s="21"/>
      <c r="D86" s="14">
        <v>94.65</v>
      </c>
      <c r="E86" s="14">
        <f t="shared" si="15"/>
        <v>3357.88</v>
      </c>
      <c r="F86" s="14">
        <f t="shared" si="15"/>
        <v>2.918</v>
      </c>
      <c r="G86" s="14">
        <f t="shared" si="15"/>
        <v>929.5</v>
      </c>
      <c r="H86" s="14">
        <f t="shared" si="15"/>
        <v>243.784151162605</v>
      </c>
      <c r="I86" s="14">
        <f t="shared" si="15"/>
        <v>0</v>
      </c>
      <c r="J86" s="14">
        <f t="shared" si="15"/>
        <v>0</v>
      </c>
      <c r="K86" s="14">
        <f t="shared" si="15"/>
        <v>0</v>
      </c>
      <c r="L86" s="14">
        <f t="shared" si="15"/>
        <v>4705.99</v>
      </c>
      <c r="M86" s="25">
        <f t="shared" si="15"/>
        <v>420</v>
      </c>
      <c r="N86" s="14">
        <f t="shared" si="15"/>
        <v>260.51</v>
      </c>
      <c r="O86" s="14">
        <f t="shared" si="15"/>
        <v>148.562</v>
      </c>
      <c r="P86" s="14">
        <f t="shared" si="15"/>
        <v>0</v>
      </c>
      <c r="Q86" s="14">
        <f t="shared" si="15"/>
        <v>0</v>
      </c>
      <c r="R86" s="14">
        <f t="shared" si="15"/>
        <v>0</v>
      </c>
      <c r="S86" s="14">
        <f t="shared" si="15"/>
        <v>0</v>
      </c>
    </row>
    <row r="87" customFormat="1" ht="17.4" spans="1:19">
      <c r="A87" s="35" t="s">
        <v>43</v>
      </c>
      <c r="B87" s="35"/>
      <c r="C87" s="35"/>
      <c r="D87" s="35"/>
      <c r="E87" s="35"/>
      <c r="F87" s="35"/>
      <c r="G87" s="35"/>
      <c r="H87" s="35"/>
      <c r="I87" s="35"/>
      <c r="J87" s="35"/>
      <c r="K87" s="35"/>
      <c r="L87" s="35"/>
      <c r="M87" s="35"/>
      <c r="N87" s="35"/>
      <c r="O87" s="35"/>
      <c r="P87" s="35"/>
      <c r="Q87" s="35"/>
      <c r="R87" s="35"/>
      <c r="S87" s="35"/>
    </row>
    <row r="88" customFormat="1" ht="14.45" customHeight="1" spans="1:19">
      <c r="A88" s="5" t="s">
        <v>2</v>
      </c>
      <c r="B88" s="5" t="s">
        <v>3</v>
      </c>
      <c r="C88" s="6" t="s">
        <v>4</v>
      </c>
      <c r="D88" s="7" t="s">
        <v>48</v>
      </c>
      <c r="E88" s="7" t="s">
        <v>49</v>
      </c>
      <c r="F88" s="8" t="s">
        <v>50</v>
      </c>
      <c r="G88" s="9"/>
      <c r="H88" s="6" t="s">
        <v>51</v>
      </c>
      <c r="I88" s="6" t="s">
        <v>52</v>
      </c>
      <c r="J88" s="56" t="s">
        <v>11</v>
      </c>
      <c r="K88" s="57"/>
      <c r="L88" s="5" t="s">
        <v>53</v>
      </c>
      <c r="M88" s="5" t="s">
        <v>54</v>
      </c>
      <c r="N88" s="6" t="s">
        <v>55</v>
      </c>
      <c r="O88" s="6" t="s">
        <v>56</v>
      </c>
      <c r="P88" s="8" t="s">
        <v>57</v>
      </c>
      <c r="Q88" s="9"/>
      <c r="R88" s="5" t="s">
        <v>15</v>
      </c>
      <c r="S88" s="6" t="s">
        <v>58</v>
      </c>
    </row>
    <row r="89" customFormat="1" ht="24" spans="1:19">
      <c r="A89" s="10"/>
      <c r="B89" s="10"/>
      <c r="C89" s="11"/>
      <c r="D89" s="12"/>
      <c r="E89" s="12"/>
      <c r="F89" s="13" t="s">
        <v>59</v>
      </c>
      <c r="G89" s="13" t="s">
        <v>60</v>
      </c>
      <c r="H89" s="11"/>
      <c r="I89" s="11"/>
      <c r="J89" s="13" t="s">
        <v>61</v>
      </c>
      <c r="K89" s="13" t="s">
        <v>23</v>
      </c>
      <c r="L89" s="10"/>
      <c r="M89" s="10"/>
      <c r="N89" s="11"/>
      <c r="O89" s="11"/>
      <c r="P89" s="58" t="s">
        <v>62</v>
      </c>
      <c r="Q89" s="58" t="s">
        <v>63</v>
      </c>
      <c r="R89" s="10"/>
      <c r="S89" s="11"/>
    </row>
    <row r="90" customFormat="1" spans="1:19">
      <c r="A90" s="21" t="s">
        <v>64</v>
      </c>
      <c r="B90" s="14">
        <v>14296.98</v>
      </c>
      <c r="C90" s="24">
        <f>B90/B103*100</f>
        <v>9.29604182314399</v>
      </c>
      <c r="D90" s="14">
        <v>40.548155284449</v>
      </c>
      <c r="E90" s="14">
        <v>1685.65</v>
      </c>
      <c r="F90" s="14">
        <v>189.79</v>
      </c>
      <c r="G90" s="119">
        <v>2264.859593</v>
      </c>
      <c r="H90" s="24">
        <v>625.033</v>
      </c>
      <c r="I90" s="24">
        <v>181.867</v>
      </c>
      <c r="J90" s="50">
        <v>0</v>
      </c>
      <c r="K90" s="49">
        <v>2731.648898</v>
      </c>
      <c r="L90" s="49">
        <v>6618.13</v>
      </c>
      <c r="M90" s="50">
        <v>687</v>
      </c>
      <c r="N90" s="33">
        <v>505</v>
      </c>
      <c r="O90" s="49">
        <v>1787.29</v>
      </c>
      <c r="P90" s="81">
        <v>2911</v>
      </c>
      <c r="Q90" s="33">
        <v>6025.1</v>
      </c>
      <c r="R90" s="113">
        <v>131.52</v>
      </c>
      <c r="S90" s="113">
        <v>40.04</v>
      </c>
    </row>
    <row r="91" customFormat="1" spans="1:19">
      <c r="A91" s="21" t="s">
        <v>65</v>
      </c>
      <c r="B91" s="14">
        <f t="shared" ref="B91:B102" si="16">SUM(E91:L91)</f>
        <v>24265.64</v>
      </c>
      <c r="C91" s="24">
        <f>B91/B103*100</f>
        <v>15.7777659551427</v>
      </c>
      <c r="D91" s="14">
        <v>8.00353400141092</v>
      </c>
      <c r="E91" s="14">
        <v>5200.97</v>
      </c>
      <c r="F91" s="14">
        <v>30.92</v>
      </c>
      <c r="G91" s="14">
        <v>0</v>
      </c>
      <c r="H91" s="23">
        <v>1064.63</v>
      </c>
      <c r="I91" s="23">
        <v>779.1</v>
      </c>
      <c r="J91" s="50">
        <v>0</v>
      </c>
      <c r="K91" s="50">
        <v>0</v>
      </c>
      <c r="L91" s="23">
        <v>17190.02</v>
      </c>
      <c r="M91" s="25">
        <v>1506</v>
      </c>
      <c r="N91" s="14">
        <v>3724.39</v>
      </c>
      <c r="O91" s="33">
        <v>4551.21</v>
      </c>
      <c r="P91" s="50">
        <v>0</v>
      </c>
      <c r="Q91" s="50">
        <v>0</v>
      </c>
      <c r="R91" s="50">
        <v>0</v>
      </c>
      <c r="S91" s="50">
        <v>0</v>
      </c>
    </row>
    <row r="92" customFormat="1" spans="1:19">
      <c r="A92" s="21" t="s">
        <v>66</v>
      </c>
      <c r="B92" s="120">
        <f t="shared" si="16"/>
        <v>2847.874069</v>
      </c>
      <c r="C92" s="24">
        <f>B92/B103*100</f>
        <v>1.85171668789292</v>
      </c>
      <c r="D92" s="40">
        <v>-33.8806260820402</v>
      </c>
      <c r="E92" s="121">
        <v>175.38466</v>
      </c>
      <c r="F92" s="43">
        <v>163.99</v>
      </c>
      <c r="G92" s="43">
        <v>989.8</v>
      </c>
      <c r="H92" s="43">
        <v>68.61</v>
      </c>
      <c r="I92" s="84">
        <v>0</v>
      </c>
      <c r="J92" s="85">
        <v>0</v>
      </c>
      <c r="K92" s="84">
        <v>0</v>
      </c>
      <c r="L92" s="95">
        <v>1450.089409</v>
      </c>
      <c r="M92" s="136">
        <v>50</v>
      </c>
      <c r="N92" s="137">
        <v>421.91</v>
      </c>
      <c r="O92" s="84">
        <v>0</v>
      </c>
      <c r="P92" s="84">
        <v>0</v>
      </c>
      <c r="Q92" s="84">
        <v>0</v>
      </c>
      <c r="R92" s="143">
        <v>217.614079</v>
      </c>
      <c r="S92" s="43">
        <v>0</v>
      </c>
    </row>
    <row r="93" customFormat="1" spans="1:19">
      <c r="A93" s="21" t="s">
        <v>67</v>
      </c>
      <c r="B93" s="120">
        <f t="shared" si="16"/>
        <v>5316.95</v>
      </c>
      <c r="C93" s="24">
        <f>B93/B103*100</f>
        <v>3.45713497336958</v>
      </c>
      <c r="D93" s="49">
        <v>-1.36242461120625</v>
      </c>
      <c r="E93" s="14">
        <v>855.1</v>
      </c>
      <c r="F93" s="49">
        <v>423</v>
      </c>
      <c r="G93" s="25">
        <v>0</v>
      </c>
      <c r="H93" s="14">
        <v>0</v>
      </c>
      <c r="I93" s="50">
        <v>0</v>
      </c>
      <c r="J93" s="50">
        <v>0</v>
      </c>
      <c r="K93" s="50">
        <v>0</v>
      </c>
      <c r="L93" s="49">
        <v>4038.85</v>
      </c>
      <c r="M93" s="50">
        <v>139</v>
      </c>
      <c r="N93" s="33">
        <v>360.68</v>
      </c>
      <c r="O93" s="33">
        <v>3179.28</v>
      </c>
      <c r="P93" s="50">
        <v>0</v>
      </c>
      <c r="Q93" s="50">
        <v>0</v>
      </c>
      <c r="R93" s="14">
        <v>101.81</v>
      </c>
      <c r="S93" s="14">
        <v>22.42</v>
      </c>
    </row>
    <row r="94" customFormat="1" spans="1:19">
      <c r="A94" s="21" t="s">
        <v>68</v>
      </c>
      <c r="B94" s="120">
        <f t="shared" si="16"/>
        <v>9021.67747119103</v>
      </c>
      <c r="C94" s="24">
        <f>B94/B103*100</f>
        <v>5.86598645917583</v>
      </c>
      <c r="D94" s="44">
        <v>27.5929445852987</v>
      </c>
      <c r="E94" s="19">
        <v>1532.32</v>
      </c>
      <c r="F94" s="44">
        <v>46.779</v>
      </c>
      <c r="G94" s="44">
        <v>3044.9</v>
      </c>
      <c r="H94" s="45">
        <v>7.14847119102518</v>
      </c>
      <c r="I94" s="88">
        <v>0</v>
      </c>
      <c r="J94" s="88">
        <v>0</v>
      </c>
      <c r="K94" s="88">
        <v>0</v>
      </c>
      <c r="L94" s="72">
        <v>4390.53</v>
      </c>
      <c r="M94" s="89">
        <v>447</v>
      </c>
      <c r="N94" s="90">
        <v>129.5</v>
      </c>
      <c r="O94" s="91">
        <v>210.3235</v>
      </c>
      <c r="P94" s="91">
        <v>67</v>
      </c>
      <c r="Q94" s="91">
        <v>164.37</v>
      </c>
      <c r="R94" s="114">
        <v>0</v>
      </c>
      <c r="S94" s="115">
        <v>0</v>
      </c>
    </row>
    <row r="95" customFormat="1" spans="1:19">
      <c r="A95" s="21" t="s">
        <v>69</v>
      </c>
      <c r="B95" s="120">
        <f t="shared" si="16"/>
        <v>10557.1051</v>
      </c>
      <c r="C95" s="24">
        <f>B95/B103*100</f>
        <v>6.86433712161077</v>
      </c>
      <c r="D95" s="105">
        <v>-3.29602644699563</v>
      </c>
      <c r="E95" s="105">
        <v>638.3</v>
      </c>
      <c r="F95" s="105">
        <v>286.7551</v>
      </c>
      <c r="G95" s="105">
        <v>7223.96</v>
      </c>
      <c r="H95" s="122">
        <v>1203.36</v>
      </c>
      <c r="I95" s="55">
        <v>0</v>
      </c>
      <c r="J95" s="55">
        <v>0</v>
      </c>
      <c r="K95" s="55">
        <v>0</v>
      </c>
      <c r="L95" s="105">
        <v>1204.73</v>
      </c>
      <c r="M95" s="138">
        <v>125</v>
      </c>
      <c r="N95" s="105">
        <v>4342.84</v>
      </c>
      <c r="O95" s="105">
        <v>2080.6</v>
      </c>
      <c r="P95" s="138">
        <v>105</v>
      </c>
      <c r="Q95" s="105">
        <v>451.37</v>
      </c>
      <c r="R95" s="55">
        <v>0</v>
      </c>
      <c r="S95" s="55">
        <v>0</v>
      </c>
    </row>
    <row r="96" customFormat="1" spans="1:19">
      <c r="A96" s="21" t="s">
        <v>70</v>
      </c>
      <c r="B96" s="120">
        <f t="shared" si="16"/>
        <v>31675.51</v>
      </c>
      <c r="C96" s="24">
        <f>B96/B103*100</f>
        <v>20.5957388014403</v>
      </c>
      <c r="D96" s="29">
        <v>126.596724865522</v>
      </c>
      <c r="E96" s="33">
        <v>186.94</v>
      </c>
      <c r="F96" s="49">
        <v>1456.4</v>
      </c>
      <c r="G96" s="49">
        <v>27654.87</v>
      </c>
      <c r="H96" s="49">
        <v>27.19</v>
      </c>
      <c r="I96" s="25">
        <v>0</v>
      </c>
      <c r="J96" s="25">
        <v>0</v>
      </c>
      <c r="K96" s="25">
        <v>0</v>
      </c>
      <c r="L96" s="49">
        <v>2350.11</v>
      </c>
      <c r="M96" s="139">
        <v>116</v>
      </c>
      <c r="N96" s="49">
        <v>3243.38</v>
      </c>
      <c r="O96" s="49">
        <v>3185.49</v>
      </c>
      <c r="P96" s="49">
        <v>141</v>
      </c>
      <c r="Q96" s="49">
        <v>624.06</v>
      </c>
      <c r="R96" s="49">
        <v>145.07</v>
      </c>
      <c r="S96" s="49">
        <v>16.5</v>
      </c>
    </row>
    <row r="97" customFormat="1" spans="1:19">
      <c r="A97" s="21" t="s">
        <v>71</v>
      </c>
      <c r="B97" s="120">
        <f t="shared" si="16"/>
        <v>1278.54</v>
      </c>
      <c r="C97" s="24">
        <f>B97/B103*100</f>
        <v>0.831319713153583</v>
      </c>
      <c r="D97" s="49">
        <v>-4.57232422749664</v>
      </c>
      <c r="E97" s="50">
        <v>0</v>
      </c>
      <c r="F97" s="29">
        <v>151.63</v>
      </c>
      <c r="G97" s="29">
        <v>897.7</v>
      </c>
      <c r="H97" s="50">
        <v>0</v>
      </c>
      <c r="I97" s="50">
        <v>0</v>
      </c>
      <c r="J97" s="50">
        <v>0</v>
      </c>
      <c r="K97" s="50">
        <v>0</v>
      </c>
      <c r="L97" s="49">
        <v>229.21</v>
      </c>
      <c r="M97" s="50">
        <v>0</v>
      </c>
      <c r="N97" s="50">
        <v>0</v>
      </c>
      <c r="O97" s="33">
        <v>17.21</v>
      </c>
      <c r="P97" s="50">
        <v>0</v>
      </c>
      <c r="Q97" s="50">
        <v>0</v>
      </c>
      <c r="R97" s="50">
        <v>0</v>
      </c>
      <c r="S97" s="50">
        <v>0</v>
      </c>
    </row>
    <row r="98" customFormat="1" spans="1:19">
      <c r="A98" s="21" t="s">
        <v>72</v>
      </c>
      <c r="B98" s="120">
        <f t="shared" si="16"/>
        <v>20695.68</v>
      </c>
      <c r="C98" s="24">
        <f>B98/B103*100</f>
        <v>13.4565416499432</v>
      </c>
      <c r="D98" s="27">
        <v>97.9392802114089</v>
      </c>
      <c r="E98" s="27">
        <v>380</v>
      </c>
      <c r="F98" s="27">
        <v>147.5</v>
      </c>
      <c r="G98" s="123">
        <v>19690.6</v>
      </c>
      <c r="H98" s="27">
        <v>0</v>
      </c>
      <c r="I98" s="80">
        <v>0</v>
      </c>
      <c r="J98" s="80">
        <v>0</v>
      </c>
      <c r="K98" s="80">
        <v>0</v>
      </c>
      <c r="L98" s="27">
        <v>477.58</v>
      </c>
      <c r="M98" s="80">
        <v>246</v>
      </c>
      <c r="N98" s="103">
        <v>12.27</v>
      </c>
      <c r="O98" s="80">
        <v>1839</v>
      </c>
      <c r="P98" s="80">
        <v>0</v>
      </c>
      <c r="Q98" s="80">
        <v>0</v>
      </c>
      <c r="R98" s="27">
        <v>72.49</v>
      </c>
      <c r="S98" s="27">
        <v>49.04</v>
      </c>
    </row>
    <row r="99" customFormat="1" spans="1:19">
      <c r="A99" s="21" t="s">
        <v>73</v>
      </c>
      <c r="B99" s="120">
        <f t="shared" si="16"/>
        <v>11278.43</v>
      </c>
      <c r="C99" s="24">
        <f>B99/B103*100</f>
        <v>7.33334990882004</v>
      </c>
      <c r="D99" s="49">
        <v>39.1417901701393</v>
      </c>
      <c r="E99" s="49">
        <v>415.7</v>
      </c>
      <c r="F99" s="62">
        <v>0</v>
      </c>
      <c r="G99" s="49">
        <v>10862.73</v>
      </c>
      <c r="H99" s="49">
        <v>0</v>
      </c>
      <c r="I99" s="50">
        <v>0</v>
      </c>
      <c r="J99" s="50">
        <v>0</v>
      </c>
      <c r="K99" s="50">
        <v>0</v>
      </c>
      <c r="L99" s="49">
        <v>0</v>
      </c>
      <c r="M99" s="50">
        <v>218</v>
      </c>
      <c r="N99" s="50">
        <v>0</v>
      </c>
      <c r="O99" s="50">
        <v>0</v>
      </c>
      <c r="P99" s="50">
        <v>0</v>
      </c>
      <c r="Q99" s="50">
        <v>0</v>
      </c>
      <c r="R99" s="49">
        <v>21</v>
      </c>
      <c r="S99" s="49">
        <v>0</v>
      </c>
    </row>
    <row r="100" customFormat="1" spans="1:19">
      <c r="A100" s="21" t="s">
        <v>74</v>
      </c>
      <c r="B100" s="120">
        <f t="shared" si="16"/>
        <v>14705.358462</v>
      </c>
      <c r="C100" s="24">
        <f>B100/B103*100</f>
        <v>9.5615736531125</v>
      </c>
      <c r="D100" s="33">
        <v>29.3799018830673</v>
      </c>
      <c r="E100" s="33">
        <v>2079.406009</v>
      </c>
      <c r="F100" s="33">
        <v>946.5359</v>
      </c>
      <c r="G100" s="33">
        <v>11363.7</v>
      </c>
      <c r="H100" s="33">
        <v>121.666727</v>
      </c>
      <c r="I100" s="81">
        <v>0</v>
      </c>
      <c r="J100" s="81">
        <v>0</v>
      </c>
      <c r="K100" s="81">
        <v>0</v>
      </c>
      <c r="L100" s="81">
        <v>194.049826</v>
      </c>
      <c r="M100" s="62">
        <v>935</v>
      </c>
      <c r="N100" s="33">
        <v>469.095993</v>
      </c>
      <c r="O100" s="33">
        <v>11.611724</v>
      </c>
      <c r="P100" s="81">
        <v>13</v>
      </c>
      <c r="Q100" s="33">
        <v>81.9</v>
      </c>
      <c r="R100" s="33">
        <v>273.02672</v>
      </c>
      <c r="S100" s="33">
        <v>7.364341</v>
      </c>
    </row>
    <row r="101" customFormat="1" spans="1:19">
      <c r="A101" s="21" t="s">
        <v>75</v>
      </c>
      <c r="B101" s="120">
        <f t="shared" si="16"/>
        <v>7734.48</v>
      </c>
      <c r="C101" s="24">
        <f>B101/B103*100</f>
        <v>5.0290375701911</v>
      </c>
      <c r="D101" s="29" t="s">
        <v>34</v>
      </c>
      <c r="E101" s="124">
        <v>0</v>
      </c>
      <c r="F101" s="31">
        <v>395.98</v>
      </c>
      <c r="G101" s="32">
        <v>7338.5</v>
      </c>
      <c r="H101" s="31">
        <v>0</v>
      </c>
      <c r="I101" s="140">
        <v>0</v>
      </c>
      <c r="J101" s="140">
        <v>0</v>
      </c>
      <c r="K101" s="140">
        <v>0</v>
      </c>
      <c r="L101" s="62">
        <v>0</v>
      </c>
      <c r="M101" s="62">
        <v>0</v>
      </c>
      <c r="N101" s="62">
        <v>0</v>
      </c>
      <c r="O101" s="62">
        <v>0</v>
      </c>
      <c r="P101" s="141">
        <v>0</v>
      </c>
      <c r="Q101" s="29">
        <v>0</v>
      </c>
      <c r="R101" s="29">
        <v>0</v>
      </c>
      <c r="S101" s="29">
        <v>0</v>
      </c>
    </row>
    <row r="102" customFormat="1" spans="1:19">
      <c r="A102" s="21" t="s">
        <v>76</v>
      </c>
      <c r="B102" s="120">
        <f t="shared" si="16"/>
        <v>122.2</v>
      </c>
      <c r="C102" s="24">
        <f>B102/B103*100</f>
        <v>0.0794556830035571</v>
      </c>
      <c r="D102" s="29" t="s">
        <v>34</v>
      </c>
      <c r="E102" s="30">
        <v>122.2</v>
      </c>
      <c r="F102" s="31">
        <v>0</v>
      </c>
      <c r="G102" s="32">
        <v>0</v>
      </c>
      <c r="H102" s="31">
        <v>0</v>
      </c>
      <c r="I102" s="140">
        <v>0</v>
      </c>
      <c r="J102" s="140">
        <v>0</v>
      </c>
      <c r="K102" s="140">
        <v>0</v>
      </c>
      <c r="L102" s="62">
        <v>0</v>
      </c>
      <c r="M102" s="62">
        <v>188</v>
      </c>
      <c r="N102" s="62">
        <v>0</v>
      </c>
      <c r="O102" s="62">
        <v>15.5</v>
      </c>
      <c r="P102" s="141">
        <v>0</v>
      </c>
      <c r="Q102" s="29">
        <v>0</v>
      </c>
      <c r="R102" s="29">
        <v>0</v>
      </c>
      <c r="S102" s="29">
        <v>0</v>
      </c>
    </row>
    <row r="103" customFormat="1" spans="1:19">
      <c r="A103" s="21" t="s">
        <v>35</v>
      </c>
      <c r="B103" s="120">
        <f t="shared" ref="B103:S103" si="17">SUM(B90:B102)</f>
        <v>153796.425102191</v>
      </c>
      <c r="C103" s="24"/>
      <c r="D103" s="21">
        <v>44.63</v>
      </c>
      <c r="E103" s="14">
        <f t="shared" si="17"/>
        <v>13271.970669</v>
      </c>
      <c r="F103" s="14">
        <f t="shared" si="17"/>
        <v>4239.28</v>
      </c>
      <c r="G103" s="14">
        <f t="shared" si="17"/>
        <v>91331.619593</v>
      </c>
      <c r="H103" s="14">
        <f t="shared" si="17"/>
        <v>3117.63819819102</v>
      </c>
      <c r="I103" s="14">
        <f t="shared" si="17"/>
        <v>960.967</v>
      </c>
      <c r="J103" s="14">
        <f t="shared" si="17"/>
        <v>0</v>
      </c>
      <c r="K103" s="14">
        <f t="shared" si="17"/>
        <v>2731.648898</v>
      </c>
      <c r="L103" s="14">
        <f t="shared" si="17"/>
        <v>38143.299235</v>
      </c>
      <c r="M103" s="25">
        <f t="shared" si="17"/>
        <v>4657</v>
      </c>
      <c r="N103" s="14">
        <f t="shared" si="17"/>
        <v>13209.065993</v>
      </c>
      <c r="O103" s="14">
        <f t="shared" si="17"/>
        <v>16877.515224</v>
      </c>
      <c r="P103" s="25">
        <f t="shared" si="17"/>
        <v>3237</v>
      </c>
      <c r="Q103" s="14">
        <f t="shared" si="17"/>
        <v>7346.8</v>
      </c>
      <c r="R103" s="14">
        <f t="shared" si="17"/>
        <v>962.530799</v>
      </c>
      <c r="S103" s="14">
        <f t="shared" si="17"/>
        <v>135.364341</v>
      </c>
    </row>
    <row r="104" customFormat="1" spans="1:19">
      <c r="A104" s="125"/>
      <c r="B104" s="126"/>
      <c r="C104" s="125"/>
      <c r="D104" s="125"/>
      <c r="E104" s="126"/>
      <c r="F104" s="126"/>
      <c r="G104" s="126"/>
      <c r="H104" s="126"/>
      <c r="I104" s="126"/>
      <c r="J104" s="126"/>
      <c r="K104" s="126"/>
      <c r="L104" s="126"/>
      <c r="M104" s="142"/>
      <c r="N104" s="142"/>
      <c r="O104" s="142"/>
      <c r="P104" s="142"/>
      <c r="Q104" s="126"/>
      <c r="R104" s="126"/>
      <c r="S104" s="126"/>
    </row>
    <row r="105" customFormat="1" ht="15.6" spans="1:19">
      <c r="A105" s="107" t="s">
        <v>44</v>
      </c>
      <c r="B105" s="127">
        <f>B103+B86+B79+B71+B64+B54+B43+B30</f>
        <v>266225.407773869</v>
      </c>
      <c r="C105" s="127"/>
      <c r="D105" s="106"/>
      <c r="E105" s="106"/>
      <c r="F105" s="106"/>
      <c r="G105" s="106"/>
      <c r="H105" s="106"/>
      <c r="I105" s="106"/>
      <c r="J105" s="106"/>
      <c r="K105" s="106"/>
      <c r="L105" s="106"/>
      <c r="M105" s="106"/>
      <c r="N105" s="106"/>
      <c r="O105" s="106"/>
      <c r="P105" s="106"/>
      <c r="Q105" s="106"/>
      <c r="R105" s="112"/>
      <c r="S105" s="112"/>
    </row>
    <row r="106" customFormat="1" ht="25.15" customHeight="1" spans="1:19">
      <c r="A106" s="107"/>
      <c r="B106" s="128" t="s">
        <v>77</v>
      </c>
      <c r="C106" s="128"/>
      <c r="D106" s="128"/>
      <c r="E106" s="128"/>
      <c r="F106" s="128"/>
      <c r="G106" s="128"/>
      <c r="H106" s="128"/>
      <c r="I106" s="128"/>
      <c r="J106" s="128"/>
      <c r="K106" s="128"/>
      <c r="L106" s="128"/>
      <c r="M106" s="128"/>
      <c r="N106" s="128"/>
      <c r="O106" s="128"/>
      <c r="P106" s="128"/>
      <c r="Q106" s="128"/>
      <c r="R106" s="128"/>
      <c r="S106" s="128"/>
    </row>
    <row r="107" customFormat="1" ht="15.6" spans="1:19">
      <c r="A107" s="107"/>
      <c r="B107" s="129"/>
      <c r="C107" s="106"/>
      <c r="D107" s="106"/>
      <c r="E107" s="106"/>
      <c r="F107" s="106"/>
      <c r="G107" s="106"/>
      <c r="H107" s="106"/>
      <c r="I107" s="106"/>
      <c r="J107" s="106"/>
      <c r="K107" s="106"/>
      <c r="L107" s="106"/>
      <c r="M107" s="106"/>
      <c r="N107" s="106"/>
      <c r="O107" s="106"/>
      <c r="P107" s="106"/>
      <c r="Q107" s="129"/>
      <c r="R107" s="112"/>
      <c r="S107" s="112"/>
    </row>
    <row r="108" customFormat="1" spans="1:17">
      <c r="A108" s="130" t="s">
        <v>64</v>
      </c>
      <c r="B108" s="131">
        <f>B90+B75+B68+B58+B47+B34+B24</f>
        <v>55246.760259</v>
      </c>
      <c r="C108" s="132"/>
      <c r="D108" s="130"/>
      <c r="E108" s="132"/>
      <c r="F108" s="130"/>
      <c r="G108" s="130"/>
      <c r="H108" s="130"/>
      <c r="I108" s="130"/>
      <c r="J108" s="130"/>
      <c r="K108" s="130"/>
      <c r="L108" s="130"/>
      <c r="M108" s="130"/>
      <c r="N108" s="130"/>
      <c r="O108" s="130"/>
      <c r="P108" s="112"/>
      <c r="Q108" s="112"/>
    </row>
    <row r="109" customFormat="1" spans="1:17">
      <c r="A109" s="130" t="s">
        <v>78</v>
      </c>
      <c r="B109" s="131">
        <f>B91+B83+B76+B69+B59+B48+B35+B25</f>
        <v>42096.78</v>
      </c>
      <c r="C109" s="132"/>
      <c r="D109" s="130"/>
      <c r="E109" s="132"/>
      <c r="F109" s="130"/>
      <c r="G109" s="130"/>
      <c r="H109" s="130"/>
      <c r="I109" s="130"/>
      <c r="J109" s="130"/>
      <c r="K109" s="130"/>
      <c r="L109" s="130"/>
      <c r="M109" s="130"/>
      <c r="N109" s="130"/>
      <c r="O109" s="130"/>
      <c r="P109" s="112"/>
      <c r="Q109" s="112"/>
    </row>
    <row r="110" customFormat="1" spans="1:17">
      <c r="A110" s="130" t="s">
        <v>66</v>
      </c>
      <c r="B110" s="131">
        <f>B92+B84+B60+B49+B36+B26</f>
        <v>10988.948471</v>
      </c>
      <c r="C110" s="132"/>
      <c r="D110" s="130"/>
      <c r="E110" s="132"/>
      <c r="F110" s="130"/>
      <c r="G110" s="130"/>
      <c r="H110" s="130"/>
      <c r="I110" s="130"/>
      <c r="J110" s="130"/>
      <c r="K110" s="130"/>
      <c r="L110" s="130"/>
      <c r="M110" s="130"/>
      <c r="N110" s="130"/>
      <c r="O110" s="130"/>
      <c r="P110" s="112"/>
      <c r="Q110" s="112"/>
    </row>
    <row r="111" customFormat="1" spans="1:17">
      <c r="A111" s="130" t="s">
        <v>67</v>
      </c>
      <c r="B111" s="131">
        <f>B93+B63+B37</f>
        <v>6986.16</v>
      </c>
      <c r="C111" s="132"/>
      <c r="D111" s="130"/>
      <c r="E111" s="133"/>
      <c r="F111" s="130"/>
      <c r="G111" s="130"/>
      <c r="H111" s="130"/>
      <c r="I111" s="130"/>
      <c r="J111" s="130"/>
      <c r="K111" s="130"/>
      <c r="L111" s="130"/>
      <c r="M111" s="130"/>
      <c r="N111" s="130"/>
      <c r="O111" s="130"/>
      <c r="P111" s="112"/>
      <c r="Q111" s="112"/>
    </row>
    <row r="112" customFormat="1" spans="1:17">
      <c r="A112" s="130" t="s">
        <v>68</v>
      </c>
      <c r="B112" s="131">
        <f>B94+B85+B77+B70+B61+B50+B38+B27</f>
        <v>34670.2639068688</v>
      </c>
      <c r="C112" s="132"/>
      <c r="D112" s="130"/>
      <c r="E112" s="132"/>
      <c r="F112" s="132"/>
      <c r="G112" s="130"/>
      <c r="H112" s="130"/>
      <c r="I112" s="130"/>
      <c r="J112" s="130"/>
      <c r="K112" s="130"/>
      <c r="L112" s="130"/>
      <c r="M112" s="130"/>
      <c r="N112" s="130"/>
      <c r="O112" s="130"/>
      <c r="P112" s="112"/>
      <c r="Q112" s="112"/>
    </row>
    <row r="113" customFormat="1" spans="1:17">
      <c r="A113" s="130" t="s">
        <v>69</v>
      </c>
      <c r="B113" s="131">
        <f>B95+B62+B51+B39+B28</f>
        <v>20481.177912</v>
      </c>
      <c r="C113" s="132"/>
      <c r="D113" s="130"/>
      <c r="E113" s="132"/>
      <c r="F113" s="130"/>
      <c r="G113" s="130"/>
      <c r="H113" s="130"/>
      <c r="I113" s="130"/>
      <c r="J113" s="130"/>
      <c r="K113" s="130"/>
      <c r="L113" s="130"/>
      <c r="M113" s="130"/>
      <c r="N113" s="130"/>
      <c r="O113" s="130"/>
      <c r="P113" s="112"/>
      <c r="Q113" s="112"/>
    </row>
    <row r="114" customFormat="1" ht="15.6" spans="1:17">
      <c r="A114" s="130" t="s">
        <v>70</v>
      </c>
      <c r="B114" s="131">
        <f>B96+B52+B40+B29</f>
        <v>32140.6027</v>
      </c>
      <c r="C114" s="108"/>
      <c r="D114" s="106"/>
      <c r="E114" s="132"/>
      <c r="F114" s="130"/>
      <c r="G114" s="106"/>
      <c r="H114" s="106"/>
      <c r="I114" s="106"/>
      <c r="J114" s="106"/>
      <c r="K114" s="106"/>
      <c r="L114" s="106"/>
      <c r="M114" s="106"/>
      <c r="N114" s="106"/>
      <c r="O114" s="106"/>
      <c r="P114" s="112"/>
      <c r="Q114" s="112"/>
    </row>
    <row r="115" customFormat="1" ht="15.6" spans="1:17">
      <c r="A115" s="130" t="s">
        <v>71</v>
      </c>
      <c r="B115" s="131">
        <f>B97+B41+B78</f>
        <v>5733.35</v>
      </c>
      <c r="C115" s="108"/>
      <c r="D115" s="106"/>
      <c r="E115" s="132"/>
      <c r="F115" s="130"/>
      <c r="G115" s="106"/>
      <c r="H115" s="106"/>
      <c r="I115" s="106"/>
      <c r="J115" s="106"/>
      <c r="K115" s="106"/>
      <c r="L115" s="106"/>
      <c r="M115" s="106"/>
      <c r="N115" s="106"/>
      <c r="O115" s="106"/>
      <c r="P115" s="112"/>
      <c r="Q115" s="112"/>
    </row>
    <row r="116" customFormat="1" ht="15.6" spans="1:17">
      <c r="A116" s="130" t="s">
        <v>72</v>
      </c>
      <c r="B116" s="131">
        <f>B98+B53</f>
        <v>23797.68</v>
      </c>
      <c r="C116" s="108"/>
      <c r="D116" s="106"/>
      <c r="E116" s="132"/>
      <c r="F116" s="130"/>
      <c r="G116" s="106"/>
      <c r="H116" s="106"/>
      <c r="I116" s="106"/>
      <c r="J116" s="106"/>
      <c r="K116" s="106"/>
      <c r="L116" s="106"/>
      <c r="M116" s="106"/>
      <c r="N116" s="106"/>
      <c r="O116" s="106"/>
      <c r="P116" s="112"/>
      <c r="Q116" s="112"/>
    </row>
    <row r="117" customFormat="1" ht="15.6" spans="1:15">
      <c r="A117" s="130" t="s">
        <v>73</v>
      </c>
      <c r="B117" s="131">
        <f t="shared" ref="B117:B120" si="18">B99</f>
        <v>11278.43</v>
      </c>
      <c r="C117" s="108"/>
      <c r="D117" s="106"/>
      <c r="E117" s="132"/>
      <c r="F117" s="130"/>
      <c r="G117" s="106"/>
      <c r="H117" s="106"/>
      <c r="I117" s="106"/>
      <c r="J117" s="106"/>
      <c r="K117" s="106"/>
      <c r="L117" s="106"/>
      <c r="M117" s="106"/>
      <c r="N117" s="106"/>
      <c r="O117" s="106"/>
    </row>
    <row r="118" customFormat="1" ht="15.6" spans="1:15">
      <c r="A118" s="130" t="s">
        <v>74</v>
      </c>
      <c r="B118" s="131">
        <f>B100+B42</f>
        <v>14948.574525</v>
      </c>
      <c r="C118" s="108"/>
      <c r="D118" s="106"/>
      <c r="E118" s="132"/>
      <c r="F118" s="130"/>
      <c r="G118" s="106"/>
      <c r="H118" s="106"/>
      <c r="I118" s="106"/>
      <c r="J118" s="106"/>
      <c r="K118" s="106"/>
      <c r="L118" s="106"/>
      <c r="M118" s="106"/>
      <c r="N118" s="106"/>
      <c r="O118" s="106"/>
    </row>
    <row r="119" customFormat="1" ht="15.6" spans="1:15">
      <c r="A119" s="130" t="s">
        <v>75</v>
      </c>
      <c r="B119" s="131">
        <f t="shared" si="18"/>
        <v>7734.48</v>
      </c>
      <c r="C119" s="108"/>
      <c r="D119" s="106"/>
      <c r="E119" s="132"/>
      <c r="F119" s="130"/>
      <c r="G119" s="106"/>
      <c r="H119" s="106"/>
      <c r="I119" s="106"/>
      <c r="J119" s="106"/>
      <c r="K119" s="106"/>
      <c r="L119" s="106"/>
      <c r="M119" s="106"/>
      <c r="N119" s="106"/>
      <c r="O119" s="106"/>
    </row>
    <row r="120" customFormat="1" ht="15.6" spans="1:15">
      <c r="A120" s="130" t="s">
        <v>76</v>
      </c>
      <c r="B120" s="131">
        <f t="shared" si="18"/>
        <v>122.2</v>
      </c>
      <c r="C120" s="108"/>
      <c r="D120" s="106"/>
      <c r="E120" s="132"/>
      <c r="F120" s="130"/>
      <c r="G120" s="106"/>
      <c r="H120" s="106"/>
      <c r="I120" s="106"/>
      <c r="J120" s="106"/>
      <c r="K120" s="106"/>
      <c r="L120" s="106"/>
      <c r="M120" s="106"/>
      <c r="N120" s="106"/>
      <c r="O120" s="106"/>
    </row>
    <row r="121" customFormat="1" ht="15.6" spans="1:15">
      <c r="A121" s="106" t="s">
        <v>35</v>
      </c>
      <c r="B121" s="134">
        <f>SUM(B108:B120)</f>
        <v>266225.407773869</v>
      </c>
      <c r="C121" s="134"/>
      <c r="D121" s="106"/>
      <c r="E121" s="132"/>
      <c r="F121" s="106"/>
      <c r="G121" s="106"/>
      <c r="H121" s="106"/>
      <c r="I121" s="106"/>
      <c r="J121" s="106"/>
      <c r="K121" s="106"/>
      <c r="L121" s="106"/>
      <c r="M121" s="106"/>
      <c r="N121" s="106"/>
      <c r="O121" s="106"/>
    </row>
  </sheetData>
  <mergeCells count="159">
    <mergeCell ref="A1:S1"/>
    <mergeCell ref="A2:S2"/>
    <mergeCell ref="A3:S3"/>
    <mergeCell ref="A4:S4"/>
    <mergeCell ref="F5:G5"/>
    <mergeCell ref="J5:K5"/>
    <mergeCell ref="P5:Q5"/>
    <mergeCell ref="A21:S21"/>
    <mergeCell ref="F22:G22"/>
    <mergeCell ref="J22:K22"/>
    <mergeCell ref="P22:Q22"/>
    <mergeCell ref="A31:S31"/>
    <mergeCell ref="F32:G32"/>
    <mergeCell ref="J32:K32"/>
    <mergeCell ref="P32:Q32"/>
    <mergeCell ref="A44:S44"/>
    <mergeCell ref="F45:G45"/>
    <mergeCell ref="J45:K45"/>
    <mergeCell ref="P45:Q45"/>
    <mergeCell ref="A55:S55"/>
    <mergeCell ref="F56:G56"/>
    <mergeCell ref="J56:K56"/>
    <mergeCell ref="P56:Q56"/>
    <mergeCell ref="A65:S65"/>
    <mergeCell ref="F66:G66"/>
    <mergeCell ref="J66:K66"/>
    <mergeCell ref="P66:Q66"/>
    <mergeCell ref="A72:S72"/>
    <mergeCell ref="F73:G73"/>
    <mergeCell ref="J73:K73"/>
    <mergeCell ref="P73:Q73"/>
    <mergeCell ref="A80:S80"/>
    <mergeCell ref="F81:G81"/>
    <mergeCell ref="J81:K81"/>
    <mergeCell ref="P81:Q81"/>
    <mergeCell ref="A87:S87"/>
    <mergeCell ref="F88:G88"/>
    <mergeCell ref="J88:K88"/>
    <mergeCell ref="P88:Q88"/>
    <mergeCell ref="B105:C105"/>
    <mergeCell ref="B106:S106"/>
    <mergeCell ref="B121:C121"/>
    <mergeCell ref="A5:A6"/>
    <mergeCell ref="A22:A23"/>
    <mergeCell ref="A32:A33"/>
    <mergeCell ref="A45:A46"/>
    <mergeCell ref="A56:A57"/>
    <mergeCell ref="A66:A67"/>
    <mergeCell ref="A73:A74"/>
    <mergeCell ref="A81:A82"/>
    <mergeCell ref="A88:A89"/>
    <mergeCell ref="B5:B6"/>
    <mergeCell ref="B22:B23"/>
    <mergeCell ref="B32:B33"/>
    <mergeCell ref="B45:B46"/>
    <mergeCell ref="B56:B57"/>
    <mergeCell ref="B66:B67"/>
    <mergeCell ref="B73:B74"/>
    <mergeCell ref="B81:B82"/>
    <mergeCell ref="B88:B89"/>
    <mergeCell ref="C5:C6"/>
    <mergeCell ref="C22:C23"/>
    <mergeCell ref="C32:C33"/>
    <mergeCell ref="C45:C46"/>
    <mergeCell ref="C56:C57"/>
    <mergeCell ref="C66:C67"/>
    <mergeCell ref="C73:C74"/>
    <mergeCell ref="C81:C82"/>
    <mergeCell ref="C88:C89"/>
    <mergeCell ref="D5:D6"/>
    <mergeCell ref="D22:D23"/>
    <mergeCell ref="D32:D33"/>
    <mergeCell ref="D45:D46"/>
    <mergeCell ref="D56:D57"/>
    <mergeCell ref="D66:D67"/>
    <mergeCell ref="D73:D74"/>
    <mergeCell ref="D81:D82"/>
    <mergeCell ref="D88:D89"/>
    <mergeCell ref="E5:E6"/>
    <mergeCell ref="E22:E23"/>
    <mergeCell ref="E32:E33"/>
    <mergeCell ref="E45:E46"/>
    <mergeCell ref="E56:E57"/>
    <mergeCell ref="E66:E67"/>
    <mergeCell ref="E73:E74"/>
    <mergeCell ref="E81:E82"/>
    <mergeCell ref="E88:E89"/>
    <mergeCell ref="H5:H6"/>
    <mergeCell ref="H22:H23"/>
    <mergeCell ref="H32:H33"/>
    <mergeCell ref="H45:H46"/>
    <mergeCell ref="H56:H57"/>
    <mergeCell ref="H66:H67"/>
    <mergeCell ref="H73:H74"/>
    <mergeCell ref="H81:H82"/>
    <mergeCell ref="H88:H89"/>
    <mergeCell ref="I5:I6"/>
    <mergeCell ref="I22:I23"/>
    <mergeCell ref="I32:I33"/>
    <mergeCell ref="I45:I46"/>
    <mergeCell ref="I56:I57"/>
    <mergeCell ref="I66:I67"/>
    <mergeCell ref="I73:I74"/>
    <mergeCell ref="I81:I82"/>
    <mergeCell ref="I88:I89"/>
    <mergeCell ref="L5:L6"/>
    <mergeCell ref="L22:L23"/>
    <mergeCell ref="L32:L33"/>
    <mergeCell ref="L45:L46"/>
    <mergeCell ref="L56:L57"/>
    <mergeCell ref="L66:L67"/>
    <mergeCell ref="L73:L74"/>
    <mergeCell ref="L81:L82"/>
    <mergeCell ref="L88:L89"/>
    <mergeCell ref="M5:M6"/>
    <mergeCell ref="M22:M23"/>
    <mergeCell ref="M32:M33"/>
    <mergeCell ref="M45:M46"/>
    <mergeCell ref="M56:M57"/>
    <mergeCell ref="M66:M67"/>
    <mergeCell ref="M73:M74"/>
    <mergeCell ref="M81:M82"/>
    <mergeCell ref="M88:M89"/>
    <mergeCell ref="N5:N6"/>
    <mergeCell ref="N22:N23"/>
    <mergeCell ref="N32:N33"/>
    <mergeCell ref="N45:N46"/>
    <mergeCell ref="N56:N57"/>
    <mergeCell ref="N66:N67"/>
    <mergeCell ref="N73:N74"/>
    <mergeCell ref="N81:N82"/>
    <mergeCell ref="N88:N89"/>
    <mergeCell ref="O5:O6"/>
    <mergeCell ref="O22:O23"/>
    <mergeCell ref="O32:O33"/>
    <mergeCell ref="O45:O46"/>
    <mergeCell ref="O56:O57"/>
    <mergeCell ref="O66:O67"/>
    <mergeCell ref="O73:O74"/>
    <mergeCell ref="O81:O82"/>
    <mergeCell ref="O88:O89"/>
    <mergeCell ref="R5:R6"/>
    <mergeCell ref="R22:R23"/>
    <mergeCell ref="R32:R33"/>
    <mergeCell ref="R45:R46"/>
    <mergeCell ref="R56:R57"/>
    <mergeCell ref="R66:R67"/>
    <mergeCell ref="R73:R74"/>
    <mergeCell ref="R81:R82"/>
    <mergeCell ref="R88:R89"/>
    <mergeCell ref="S5:S6"/>
    <mergeCell ref="S22:S23"/>
    <mergeCell ref="S32:S33"/>
    <mergeCell ref="S45:S46"/>
    <mergeCell ref="S56:S57"/>
    <mergeCell ref="S66:S67"/>
    <mergeCell ref="S73:S74"/>
    <mergeCell ref="S81:S82"/>
    <mergeCell ref="S88:S8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1-9月县域财险</vt:lpstr>
      <vt:lpstr>1-9月县域寿险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2016-10-11T02:12:00Z</dcterms:created>
  <dcterms:modified xsi:type="dcterms:W3CDTF">2016-10-12T07:15:31Z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